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995" windowHeight="10800"/>
  </bookViews>
  <sheets>
    <sheet name="Чек-лист" sheetId="1" r:id="rId1"/>
    <sheet name="Лист2" sheetId="2" state="hidden" r:id="rId2"/>
  </sheets>
  <calcPr calcId="145621"/>
</workbook>
</file>

<file path=xl/calcChain.xml><?xml version="1.0" encoding="utf-8"?>
<calcChain xmlns="http://schemas.openxmlformats.org/spreadsheetml/2006/main">
  <c r="H249" i="1" l="1"/>
  <c r="H32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4" i="1"/>
  <c r="E25" i="1"/>
  <c r="E26" i="1"/>
  <c r="E27" i="1"/>
  <c r="E28" i="1"/>
  <c r="E29" i="1"/>
  <c r="E30" i="1"/>
  <c r="E33" i="1"/>
  <c r="E34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8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8" i="1"/>
  <c r="E159" i="1"/>
  <c r="E160" i="1"/>
  <c r="E161" i="1"/>
  <c r="E162" i="1"/>
  <c r="E163" i="1"/>
  <c r="E164" i="1"/>
  <c r="E165" i="1"/>
  <c r="E166" i="1"/>
  <c r="E167" i="1"/>
  <c r="E168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9" i="1"/>
  <c r="F209" i="1" s="1"/>
  <c r="E210" i="1"/>
  <c r="E211" i="1"/>
  <c r="E212" i="1"/>
  <c r="E213" i="1"/>
  <c r="E214" i="1"/>
  <c r="E215" i="1"/>
  <c r="E216" i="1"/>
  <c r="E217" i="1"/>
  <c r="E218" i="1"/>
  <c r="E219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9" i="1"/>
  <c r="E240" i="1"/>
  <c r="E241" i="1"/>
  <c r="E242" i="1"/>
  <c r="E243" i="1"/>
  <c r="E244" i="1"/>
  <c r="E245" i="1"/>
  <c r="E246" i="1"/>
  <c r="E247" i="1"/>
  <c r="E6" i="1"/>
  <c r="D238" i="1"/>
  <c r="H238" i="1" s="1"/>
  <c r="D221" i="1"/>
  <c r="H221" i="1" s="1"/>
  <c r="D209" i="1"/>
  <c r="H209" i="1" s="1"/>
  <c r="D191" i="1"/>
  <c r="H191" i="1" s="1"/>
  <c r="D170" i="1"/>
  <c r="H170" i="1" s="1"/>
  <c r="D157" i="1"/>
  <c r="H157" i="1" s="1"/>
  <c r="D138" i="1"/>
  <c r="H138" i="1" s="1"/>
  <c r="D118" i="1"/>
  <c r="H118" i="1" s="1"/>
  <c r="D23" i="1"/>
  <c r="H23" i="1" s="1"/>
  <c r="D5" i="1"/>
  <c r="H4" i="1" s="1"/>
  <c r="D99" i="1"/>
  <c r="D97" i="1" s="1"/>
  <c r="H97" i="1" s="1"/>
  <c r="D35" i="1"/>
  <c r="D32" i="1" s="1"/>
  <c r="G209" i="1" l="1"/>
  <c r="E138" i="1"/>
  <c r="F138" i="1" s="1"/>
  <c r="G138" i="1" s="1"/>
  <c r="E221" i="1"/>
  <c r="F221" i="1" s="1"/>
  <c r="G221" i="1" s="1"/>
  <c r="E191" i="1"/>
  <c r="F191" i="1" s="1"/>
  <c r="G191" i="1" s="1"/>
  <c r="E5" i="1"/>
  <c r="F4" i="1" s="1"/>
  <c r="G4" i="1" s="1"/>
  <c r="E157" i="1"/>
  <c r="F157" i="1" s="1"/>
  <c r="G157" i="1" s="1"/>
  <c r="E118" i="1"/>
  <c r="F118" i="1" s="1"/>
  <c r="G118" i="1" s="1"/>
  <c r="E23" i="1"/>
  <c r="F23" i="1" s="1"/>
  <c r="G23" i="1" s="1"/>
  <c r="E170" i="1"/>
  <c r="F170" i="1" s="1"/>
  <c r="G170" i="1" s="1"/>
  <c r="E99" i="1"/>
  <c r="E97" i="1" s="1"/>
  <c r="F97" i="1" s="1"/>
  <c r="G97" i="1" s="1"/>
  <c r="E238" i="1"/>
  <c r="F238" i="1" s="1"/>
  <c r="G238" i="1" s="1"/>
  <c r="E35" i="1"/>
  <c r="E32" i="1" s="1"/>
  <c r="F32" i="1" s="1"/>
  <c r="D249" i="1"/>
  <c r="F249" i="1" l="1"/>
  <c r="G249" i="1" s="1"/>
  <c r="G32" i="1"/>
</calcChain>
</file>

<file path=xl/sharedStrings.xml><?xml version="1.0" encoding="utf-8"?>
<sst xmlns="http://schemas.openxmlformats.org/spreadsheetml/2006/main" count="256" uniqueCount="231">
  <si>
    <t>Я отслеживаю все основные показатели на ежедневной основе:</t>
  </si>
  <si>
    <t>Расходуемый бюджет</t>
  </si>
  <si>
    <t>Количество кликов</t>
  </si>
  <si>
    <t>CTR</t>
  </si>
  <si>
    <t>Процент отказов</t>
  </si>
  <si>
    <t>ROI</t>
  </si>
  <si>
    <t>ROMI</t>
  </si>
  <si>
    <t>Я знаю свои стоимостные и клиентские показатели:</t>
  </si>
  <si>
    <t>CPC</t>
  </si>
  <si>
    <t>CPA</t>
  </si>
  <si>
    <t>CPO</t>
  </si>
  <si>
    <t>LTV</t>
  </si>
  <si>
    <t>Цикл сделки</t>
  </si>
  <si>
    <t>Я знаю эти показатели в разрезе поисковой рекламы и РСЯ</t>
  </si>
  <si>
    <t>Я знаю карму своего домена и понимаю, на что она влияет</t>
  </si>
  <si>
    <t>У меня есть стратегия постоянного улучшения показателей, по которой я двигаюсь</t>
  </si>
  <si>
    <t>Конкуренты</t>
  </si>
  <si>
    <t>Я знаю всех конкурентов, которые рекламируются в Яндекс.Директ в моей нише</t>
  </si>
  <si>
    <t>Я знаю дневной бюджет, количество ключевых слов и уникальных объявлений у моих конкурентов</t>
  </si>
  <si>
    <t>Я знаю, на каких позициях рекламируются мои конкуренты</t>
  </si>
  <si>
    <t>Я знаю сезонность распределения бюджетов моих конкурентов</t>
  </si>
  <si>
    <t>Я знаю время загрузки и возраст сайтов своих конкурентов</t>
  </si>
  <si>
    <t>Я знаю и использую по меньшей мере три сервиса, которые предоставляют подобную информацию (для большей достоверности данных)</t>
  </si>
  <si>
    <t>Семантика</t>
  </si>
  <si>
    <t>Я понимаю, зачем собирать максимально обширное семантическое ядро</t>
  </si>
  <si>
    <t>Семантическое ядро моей рекламной кампании состоит из:</t>
  </si>
  <si>
    <t>0-100 ключевых слов (вообще ни о чем)</t>
  </si>
  <si>
    <t>100-500 ключевых слов (тоже ни о чем)</t>
  </si>
  <si>
    <t>500-1000 ключевых слов (все еще ни о чем)</t>
  </si>
  <si>
    <t>1000-5000 ключевых слов (ну более-менее)</t>
  </si>
  <si>
    <t>5000-10 000 ключевых слов (пойдет)</t>
  </si>
  <si>
    <t>10 000-50 000 ключевых слов (нормально)</t>
  </si>
  <si>
    <t>50 000-100 000 ключевых слов (хорошо)</t>
  </si>
  <si>
    <t>100 000-500 000 ключевых слов (очень хорошо)</t>
  </si>
  <si>
    <t>500 000-1 000 000 ключевых слов (очень-очень хорошо)</t>
  </si>
  <si>
    <t>1 000 000 и более ключевых слов (да, такое тоже бывает)</t>
  </si>
  <si>
    <t>Я знаю и использую по меньшей мере 5 из представленных источников для сбора семантики:</t>
  </si>
  <si>
    <t>wordstat</t>
  </si>
  <si>
    <t>Яндекс. Подсказки</t>
  </si>
  <si>
    <t>Планировщик бюджетов</t>
  </si>
  <si>
    <t>Эхо</t>
  </si>
  <si>
    <t>Гугл-картинки</t>
  </si>
  <si>
    <t>Мозговой штурм</t>
  </si>
  <si>
    <t>Форумы</t>
  </si>
  <si>
    <t>Сайт</t>
  </si>
  <si>
    <t>Seo-выдача</t>
  </si>
  <si>
    <t>Планировщик ключевых слов в Adwords</t>
  </si>
  <si>
    <t>Поисковые подсказки Google</t>
  </si>
  <si>
    <t>Словарь синонимов от Яндекса</t>
  </si>
  <si>
    <t>Я знаю и использую по меньшей мере 3 из представленных сервисов для сбора семантики и перемножения</t>
  </si>
  <si>
    <t>Spywords</t>
  </si>
  <si>
    <t>Prodvigator</t>
  </si>
  <si>
    <t>Advodka</t>
  </si>
  <si>
    <t>Advse</t>
  </si>
  <si>
    <t>БазаПастухова</t>
  </si>
  <si>
    <t>Букварикс</t>
  </si>
  <si>
    <t>Russian Alytics</t>
  </si>
  <si>
    <t>Semrush</t>
  </si>
  <si>
    <t>Keycollector</t>
  </si>
  <si>
    <t>Alexa</t>
  </si>
  <si>
    <t>В моей семантической карте были проработаны:</t>
  </si>
  <si>
    <t>брендовые запросы</t>
  </si>
  <si>
    <t>конкуренты - названия фирм</t>
  </si>
  <si>
    <t>конкуренты - адреса сайтов</t>
  </si>
  <si>
    <t>конкуренты - прайсы и каталоги</t>
  </si>
  <si>
    <t>артикулы и номенклатура</t>
  </si>
  <si>
    <t>транслитерации</t>
  </si>
  <si>
    <t>сленговые выражения и жаргонизмы</t>
  </si>
  <si>
    <t>синонимы</t>
  </si>
  <si>
    <t>сложносоставные слова</t>
  </si>
  <si>
    <t>разные части речи</t>
  </si>
  <si>
    <t>смежные товары, услуги, аналоги</t>
  </si>
  <si>
    <t>опечатки, ошибки</t>
  </si>
  <si>
    <t>продающие добавки</t>
  </si>
  <si>
    <t>искусственная семантика</t>
  </si>
  <si>
    <t>гео-добавки</t>
  </si>
  <si>
    <t>места и учреждения</t>
  </si>
  <si>
    <t>специалисты</t>
  </si>
  <si>
    <t>супер-слова</t>
  </si>
  <si>
    <t>многоуровневая логика</t>
  </si>
  <si>
    <t>тематические выставки и площадки</t>
  </si>
  <si>
    <t>известные имена и лидеры мнений</t>
  </si>
  <si>
    <t>документы и бумаги</t>
  </si>
  <si>
    <t>законы</t>
  </si>
  <si>
    <t>косвенные запросы</t>
  </si>
  <si>
    <t>околоцелевые запросы</t>
  </si>
  <si>
    <t>Минусация</t>
  </si>
  <si>
    <t>В общей сумме я использую следующее количество минус-слов:</t>
  </si>
  <si>
    <t>0-100 минус-слов (вообще ни о чем)</t>
  </si>
  <si>
    <t>100-500 минус-слов (тоже ни о чем)</t>
  </si>
  <si>
    <t>500-1000 минус-слов (все еще ни о чем)</t>
  </si>
  <si>
    <t>1000-5000 минус-слов (ну более-менее)</t>
  </si>
  <si>
    <t>5000-10 000 минус-слов (пойдет)</t>
  </si>
  <si>
    <t>10 000-50 000 минус-слов (нормально)</t>
  </si>
  <si>
    <t>50 000-100 000 минус-слов (хорошо)</t>
  </si>
  <si>
    <t>100 000-500 000 минус-слов (очень хорошо)</t>
  </si>
  <si>
    <t>500 000-1 000 000 минус-слов (очень-очень хорошо)</t>
  </si>
  <si>
    <t>1 000 000 и более минус-слов (да, такое тоже бывает)</t>
  </si>
  <si>
    <t>Я знаю, как обойти ограничение на количество минус-слов в Директе</t>
  </si>
  <si>
    <t>Я понимаю принцип действия и активно применяю следующие операторы:</t>
  </si>
  <si>
    <t>""</t>
  </si>
  <si>
    <t>+</t>
  </si>
  <si>
    <t>-</t>
  </si>
  <si>
    <t>!</t>
  </si>
  <si>
    <t>#</t>
  </si>
  <si>
    <t>Объявления</t>
  </si>
  <si>
    <t>Я использую следующие приемы при написании объявлений:</t>
  </si>
  <si>
    <t>Автоматическое написание объявлений</t>
  </si>
  <si>
    <t>Вхождение ключевых слов в заголовок</t>
  </si>
  <si>
    <t>Вхождение ключевых слов в текст объявления</t>
  </si>
  <si>
    <t>56 символов в заголовке</t>
  </si>
  <si>
    <t>Наличие дедлайна</t>
  </si>
  <si>
    <t>Call to Action</t>
  </si>
  <si>
    <t>Метод 4U</t>
  </si>
  <si>
    <t>Слова-магниты для увеличения CTR</t>
  </si>
  <si>
    <t>Быстрые ссылки</t>
  </si>
  <si>
    <t>УТП в быстрых ссылках</t>
  </si>
  <si>
    <t>Дисклеймер</t>
  </si>
  <si>
    <t>Фавикон</t>
  </si>
  <si>
    <t>Автоматическая расстановка UTM-меток</t>
  </si>
  <si>
    <t>Геодобавки</t>
  </si>
  <si>
    <t>В справке указана цена</t>
  </si>
  <si>
    <t>Я активно A-B тестирую свои объявления для повышения CTR</t>
  </si>
  <si>
    <t>Я понимаю принципы структурирования кампании</t>
  </si>
  <si>
    <t>Моя рекламная кампания структурирована по следующим категориям:</t>
  </si>
  <si>
    <t>Кампания на поиск</t>
  </si>
  <si>
    <t>Кампания на РСЯ</t>
  </si>
  <si>
    <t>Поведенческий таргетинг</t>
  </si>
  <si>
    <t>РСЯ площадки</t>
  </si>
  <si>
    <t>РСЯ таргетинг</t>
  </si>
  <si>
    <t>Временной таргетинг</t>
  </si>
  <si>
    <t>Регионы</t>
  </si>
  <si>
    <t>Города-миллионники</t>
  </si>
  <si>
    <t>Города-спутники</t>
  </si>
  <si>
    <t>Околотематические запросы</t>
  </si>
  <si>
    <t>Горячие запросы</t>
  </si>
  <si>
    <t>Теплые запросы</t>
  </si>
  <si>
    <t>Холодные запросы</t>
  </si>
  <si>
    <t>Я знаю, как правильно структурировать кампанию на 1 000 000 ключевых слов</t>
  </si>
  <si>
    <t>РСЯ</t>
  </si>
  <si>
    <t>Я понимаю, почему потенциал РСЯ гораздо выше, чем у поисковых запросов</t>
  </si>
  <si>
    <t>Я понимаю, как эффективно рекламироваться по околоцелевым запросам в РСЯ</t>
  </si>
  <si>
    <t>Я понимаю, как использовать поведенческий таргетинг в РСЯ</t>
  </si>
  <si>
    <t>Я провожу A-B тест картинок в РСЯ</t>
  </si>
  <si>
    <t>Я понимаю принципы оперативного управления в РСЯ</t>
  </si>
  <si>
    <t>Я понимаю, как работать с различными сегментами целевой аудитории в РСЯ</t>
  </si>
  <si>
    <t>Я знаю, чем различаются:</t>
  </si>
  <si>
    <t>РСЯ поведенческий</t>
  </si>
  <si>
    <t>РСЯ ретаргетинг</t>
  </si>
  <si>
    <t>Управление ставками</t>
  </si>
  <si>
    <t>Я досконально понимаю принципы работы, плюсы и минусы каждой стратегии:</t>
  </si>
  <si>
    <t>Наивысшая доступная позиция</t>
  </si>
  <si>
    <t>Средняя цена клика</t>
  </si>
  <si>
    <t>Средняя цена конверсии</t>
  </si>
  <si>
    <t>Средняя рентабельность инвестиций</t>
  </si>
  <si>
    <t>Недельный бюджет</t>
  </si>
  <si>
    <t>Недельный пакет кликов</t>
  </si>
  <si>
    <t>Независимое управление для разных типов площадок</t>
  </si>
  <si>
    <t>Показ под результатами поиска</t>
  </si>
  <si>
    <t>Показ в блоке по минимальной цене</t>
  </si>
  <si>
    <t>Я понимаю и использую следующие приемы и феномены:</t>
  </si>
  <si>
    <t>Поджимание ставок</t>
  </si>
  <si>
    <t>Противодействие разогреву аукциона</t>
  </si>
  <si>
    <t>Автоматическое обновление ставок</t>
  </si>
  <si>
    <t>Разделение мобильного и десктопного трафика</t>
  </si>
  <si>
    <t>Глубина настройки ставок</t>
  </si>
  <si>
    <t>Оптимизация бюджета через биддеры</t>
  </si>
  <si>
    <t>Я понимаю принципы работы, плюсы и минусы автоброкера</t>
  </si>
  <si>
    <t>Тонкая настройка</t>
  </si>
  <si>
    <t>Я знаю, понимаю и эффективно применяю в своей рекламной кампании:</t>
  </si>
  <si>
    <t>Реклама на мобильных устройствах</t>
  </si>
  <si>
    <t>Геотаргетинг</t>
  </si>
  <si>
    <t>Автофокус</t>
  </si>
  <si>
    <t>Кампании конкурентов</t>
  </si>
  <si>
    <t>Маски</t>
  </si>
  <si>
    <t>Релевантные объявления</t>
  </si>
  <si>
    <t>Ограничение площадок</t>
  </si>
  <si>
    <t>Распределенный бюджет</t>
  </si>
  <si>
    <t>Метрика и google analytics</t>
  </si>
  <si>
    <t>Цели</t>
  </si>
  <si>
    <t>Мониторинг при неработающем сайте</t>
  </si>
  <si>
    <t>Уведомления</t>
  </si>
  <si>
    <t>Запросы на поддомены</t>
  </si>
  <si>
    <t>Сервисы автоматизации</t>
  </si>
  <si>
    <t>При работе с Директом я знаю и использую как минимум 3 из указанных средств автоматизации:</t>
  </si>
  <si>
    <t>alitics</t>
  </si>
  <si>
    <t>elama</t>
  </si>
  <si>
    <t>k50</t>
  </si>
  <si>
    <t>seopult</t>
  </si>
  <si>
    <t>aori</t>
  </si>
  <si>
    <t>garpun</t>
  </si>
  <si>
    <t>avropilot</t>
  </si>
  <si>
    <t>adobe efficient frontier</t>
  </si>
  <si>
    <t>Аналитика</t>
  </si>
  <si>
    <t>Я использую следующие технологии и принципы для аналитики контекстной рекламы:</t>
  </si>
  <si>
    <t>UTM метки</t>
  </si>
  <si>
    <t>Calltracking</t>
  </si>
  <si>
    <t>Яндекс.Метрика</t>
  </si>
  <si>
    <t>Google analitics</t>
  </si>
  <si>
    <t>Поведенческие факторы - вебвизор</t>
  </si>
  <si>
    <t>Когортный анализ</t>
  </si>
  <si>
    <t>Персонализированные отчеты</t>
  </si>
  <si>
    <t>Междоменное отслеживание</t>
  </si>
  <si>
    <t>Рентабельность ключевых слов</t>
  </si>
  <si>
    <t>Настройка фильтров</t>
  </si>
  <si>
    <t>Потерянные заказы</t>
  </si>
  <si>
    <t>Закономерности и корреляции метрик</t>
  </si>
  <si>
    <t>Client ID</t>
  </si>
  <si>
    <t>Менеджмент</t>
  </si>
  <si>
    <t>Ответственный за бюджет кампании</t>
  </si>
  <si>
    <t>Доступы к кампании. Пароли</t>
  </si>
  <si>
    <t>Постановка задач сотруднику</t>
  </si>
  <si>
    <t>Работа с агентством</t>
  </si>
  <si>
    <t>Инхаус сотрудники</t>
  </si>
  <si>
    <t>Контроль работ</t>
  </si>
  <si>
    <t>Контроль запуска кампаний</t>
  </si>
  <si>
    <t>Ответ</t>
  </si>
  <si>
    <t>Да</t>
  </si>
  <si>
    <t>Нет</t>
  </si>
  <si>
    <t>№</t>
  </si>
  <si>
    <t>Структура рекламной кампании</t>
  </si>
  <si>
    <t>Инструкция
Для оценки уровня Вашей работы с контекстной рекламой на площадке Яндекс.Директ ответьте Да или Нет в графе "Ответ" в желтых ячейках. В результате вы получите итовую оценку и поймете свои зоны роста</t>
  </si>
  <si>
    <t>Чек-лист оценки уровня использования Яндекс.Директ компанией</t>
  </si>
  <si>
    <t>Вопросы и показатели</t>
  </si>
  <si>
    <t>Ваш оценка</t>
  </si>
  <si>
    <t>У меня нет проблем в следующих областях(ответ "Да", если проблемы нет):</t>
  </si>
  <si>
    <t>Вес</t>
  </si>
  <si>
    <t>Оценка</t>
  </si>
  <si>
    <t>Максимум</t>
  </si>
  <si>
    <t>%</t>
  </si>
  <si>
    <t>Максимальное количество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</si>
</sst>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i/>
      <sz val="12"/>
      <color rgb="FF222222"/>
      <name val="Times New Roman"/>
      <family val="1"/>
      <charset val="204"/>
    </font>
    <font>
      <b/>
      <sz val="14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22222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2"/>
    </xf>
    <xf numFmtId="0" fontId="4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2" fillId="0" borderId="3" xfId="0" applyFont="1" applyBorder="1" applyAlignment="1">
      <alignment horizontal="center"/>
    </xf>
    <xf numFmtId="0" fontId="7" fillId="3" borderId="4" xfId="0" applyFont="1" applyFill="1" applyBorder="1" applyAlignment="1">
      <alignment vertical="center" wrapText="1"/>
    </xf>
    <xf numFmtId="0" fontId="0" fillId="3" borderId="5" xfId="0" applyFill="1" applyBorder="1"/>
    <xf numFmtId="0" fontId="2" fillId="0" borderId="6" xfId="0" applyFont="1" applyBorder="1" applyAlignment="1">
      <alignment horizontal="center"/>
    </xf>
    <xf numFmtId="0" fontId="0" fillId="0" borderId="7" xfId="0" applyFill="1" applyBorder="1"/>
    <xf numFmtId="0" fontId="2" fillId="0" borderId="8" xfId="0" applyFont="1" applyBorder="1" applyAlignment="1">
      <alignment horizontal="center"/>
    </xf>
    <xf numFmtId="0" fontId="3" fillId="4" borderId="9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 wrapText="1"/>
    </xf>
    <xf numFmtId="0" fontId="0" fillId="7" borderId="5" xfId="0" applyFill="1" applyBorder="1"/>
    <xf numFmtId="0" fontId="3" fillId="2" borderId="9" xfId="0" applyFont="1" applyFill="1" applyBorder="1" applyAlignment="1">
      <alignment horizontal="left" vertical="center" wrapText="1" indent="1"/>
    </xf>
    <xf numFmtId="0" fontId="0" fillId="0" borderId="7" xfId="0" applyBorder="1"/>
    <xf numFmtId="0" fontId="2" fillId="10" borderId="3" xfId="0" applyFont="1" applyFill="1" applyBorder="1" applyAlignment="1">
      <alignment horizontal="center"/>
    </xf>
    <xf numFmtId="0" fontId="7" fillId="10" borderId="4" xfId="0" applyFont="1" applyFill="1" applyBorder="1" applyAlignment="1">
      <alignment vertical="center" wrapText="1"/>
    </xf>
    <xf numFmtId="0" fontId="2" fillId="11" borderId="3" xfId="0" applyFont="1" applyFill="1" applyBorder="1" applyAlignment="1">
      <alignment horizontal="center"/>
    </xf>
    <xf numFmtId="0" fontId="7" fillId="11" borderId="4" xfId="0" applyFont="1" applyFill="1" applyBorder="1" applyAlignment="1">
      <alignment vertical="center" wrapText="1"/>
    </xf>
    <xf numFmtId="0" fontId="0" fillId="11" borderId="5" xfId="0" applyFill="1" applyBorder="1"/>
    <xf numFmtId="0" fontId="2" fillId="12" borderId="6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left" vertical="center" wrapText="1" indent="1"/>
    </xf>
    <xf numFmtId="0" fontId="3" fillId="12" borderId="1" xfId="0" applyFont="1" applyFill="1" applyBorder="1" applyAlignment="1">
      <alignment horizontal="left" vertical="center" wrapText="1" indent="1"/>
    </xf>
    <xf numFmtId="0" fontId="6" fillId="12" borderId="1" xfId="0" applyFont="1" applyFill="1" applyBorder="1" applyAlignment="1">
      <alignment horizontal="left" vertical="center" wrapText="1" indent="2"/>
    </xf>
    <xf numFmtId="0" fontId="2" fillId="12" borderId="8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6" fillId="9" borderId="1" xfId="0" applyFont="1" applyFill="1" applyBorder="1" applyAlignment="1">
      <alignment horizontal="left" vertical="center" wrapText="1" indent="2"/>
    </xf>
    <xf numFmtId="0" fontId="2" fillId="9" borderId="8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left" vertical="center" wrapText="1" indent="2"/>
    </xf>
    <xf numFmtId="0" fontId="2" fillId="10" borderId="6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left" vertical="center" wrapText="1" indent="2"/>
    </xf>
    <xf numFmtId="0" fontId="2" fillId="10" borderId="8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left" vertical="center" wrapText="1" indent="2"/>
    </xf>
    <xf numFmtId="0" fontId="2" fillId="13" borderId="6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left" vertical="center" wrapText="1" indent="1"/>
    </xf>
    <xf numFmtId="0" fontId="3" fillId="13" borderId="1" xfId="0" applyFont="1" applyFill="1" applyBorder="1" applyAlignment="1">
      <alignment horizontal="left" vertical="center" wrapText="1" indent="1"/>
    </xf>
    <xf numFmtId="0" fontId="6" fillId="13" borderId="1" xfId="0" applyFont="1" applyFill="1" applyBorder="1" applyAlignment="1">
      <alignment horizontal="left" vertical="center" wrapText="1" indent="2"/>
    </xf>
    <xf numFmtId="0" fontId="2" fillId="13" borderId="8" xfId="0" applyFont="1" applyFill="1" applyBorder="1" applyAlignment="1">
      <alignment horizontal="center"/>
    </xf>
    <xf numFmtId="0" fontId="6" fillId="13" borderId="9" xfId="0" applyFont="1" applyFill="1" applyBorder="1" applyAlignment="1">
      <alignment horizontal="left" vertical="center" wrapText="1" indent="2"/>
    </xf>
    <xf numFmtId="0" fontId="2" fillId="15" borderId="3" xfId="0" applyFont="1" applyFill="1" applyBorder="1" applyAlignment="1">
      <alignment horizontal="center"/>
    </xf>
    <xf numFmtId="0" fontId="7" fillId="15" borderId="4" xfId="0" applyFont="1" applyFill="1" applyBorder="1" applyAlignment="1">
      <alignment vertical="center" wrapText="1"/>
    </xf>
    <xf numFmtId="0" fontId="2" fillId="16" borderId="3" xfId="0" applyFont="1" applyFill="1" applyBorder="1" applyAlignment="1">
      <alignment horizontal="center"/>
    </xf>
    <xf numFmtId="0" fontId="7" fillId="16" borderId="4" xfId="0" applyFont="1" applyFill="1" applyBorder="1" applyAlignment="1">
      <alignment vertical="center" wrapText="1"/>
    </xf>
    <xf numFmtId="0" fontId="0" fillId="16" borderId="5" xfId="0" applyFill="1" applyBorder="1"/>
    <xf numFmtId="0" fontId="2" fillId="17" borderId="6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left" vertical="center" wrapText="1" indent="1"/>
    </xf>
    <xf numFmtId="0" fontId="3" fillId="17" borderId="1" xfId="0" applyFont="1" applyFill="1" applyBorder="1" applyAlignment="1">
      <alignment horizontal="left" vertical="center" wrapText="1" indent="1"/>
    </xf>
    <xf numFmtId="0" fontId="6" fillId="17" borderId="1" xfId="0" applyFont="1" applyFill="1" applyBorder="1" applyAlignment="1">
      <alignment horizontal="left" vertical="center" wrapText="1" indent="2"/>
    </xf>
    <xf numFmtId="0" fontId="2" fillId="17" borderId="8" xfId="0" applyFont="1" applyFill="1" applyBorder="1" applyAlignment="1">
      <alignment horizontal="center"/>
    </xf>
    <xf numFmtId="0" fontId="6" fillId="17" borderId="9" xfId="0" applyFont="1" applyFill="1" applyBorder="1" applyAlignment="1">
      <alignment horizontal="left" vertical="center" wrapText="1" indent="2"/>
    </xf>
    <xf numFmtId="0" fontId="3" fillId="12" borderId="9" xfId="0" applyFont="1" applyFill="1" applyBorder="1" applyAlignment="1">
      <alignment horizontal="left" vertical="center" wrapText="1" indent="1"/>
    </xf>
    <xf numFmtId="0" fontId="2" fillId="18" borderId="3" xfId="0" applyFont="1" applyFill="1" applyBorder="1" applyAlignment="1">
      <alignment horizontal="center"/>
    </xf>
    <xf numFmtId="0" fontId="7" fillId="18" borderId="4" xfId="0" applyFont="1" applyFill="1" applyBorder="1" applyAlignment="1">
      <alignment vertical="center" wrapText="1"/>
    </xf>
    <xf numFmtId="0" fontId="0" fillId="18" borderId="5" xfId="0" applyFill="1" applyBorder="1"/>
    <xf numFmtId="0" fontId="2" fillId="14" borderId="6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left" vertical="center" wrapText="1" indent="1"/>
    </xf>
    <xf numFmtId="0" fontId="3" fillId="14" borderId="1" xfId="0" applyFont="1" applyFill="1" applyBorder="1" applyAlignment="1">
      <alignment horizontal="left" vertical="center" wrapText="1" indent="1"/>
    </xf>
    <xf numFmtId="0" fontId="5" fillId="14" borderId="1" xfId="0" applyFont="1" applyFill="1" applyBorder="1" applyAlignment="1">
      <alignment horizontal="left" vertical="center" wrapText="1" indent="2"/>
    </xf>
    <xf numFmtId="0" fontId="2" fillId="14" borderId="8" xfId="0" applyFont="1" applyFill="1" applyBorder="1" applyAlignment="1">
      <alignment horizontal="center"/>
    </xf>
    <xf numFmtId="0" fontId="3" fillId="14" borderId="9" xfId="0" applyFont="1" applyFill="1" applyBorder="1" applyAlignment="1">
      <alignment horizontal="left" vertical="center" wrapText="1" indent="1"/>
    </xf>
    <xf numFmtId="0" fontId="2" fillId="19" borderId="3" xfId="0" applyFont="1" applyFill="1" applyBorder="1" applyAlignment="1">
      <alignment horizontal="center"/>
    </xf>
    <xf numFmtId="0" fontId="7" fillId="19" borderId="4" xfId="0" applyFont="1" applyFill="1" applyBorder="1" applyAlignment="1">
      <alignment vertical="center" wrapText="1"/>
    </xf>
    <xf numFmtId="0" fontId="0" fillId="19" borderId="5" xfId="0" applyFill="1" applyBorder="1"/>
    <xf numFmtId="0" fontId="2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vertical="center" wrapText="1"/>
    </xf>
    <xf numFmtId="0" fontId="0" fillId="6" borderId="5" xfId="0" applyFill="1" applyBorder="1"/>
    <xf numFmtId="0" fontId="2" fillId="5" borderId="6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 indent="1"/>
    </xf>
    <xf numFmtId="0" fontId="3" fillId="5" borderId="1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 indent="2"/>
    </xf>
    <xf numFmtId="0" fontId="2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left" vertical="center" wrapText="1" indent="2"/>
    </xf>
    <xf numFmtId="0" fontId="2" fillId="7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 indent="2"/>
    </xf>
    <xf numFmtId="0" fontId="2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 vertical="center" wrapText="1" indent="2"/>
    </xf>
    <xf numFmtId="0" fontId="2" fillId="20" borderId="3" xfId="0" applyFont="1" applyFill="1" applyBorder="1" applyAlignment="1">
      <alignment horizontal="center"/>
    </xf>
    <xf numFmtId="0" fontId="7" fillId="20" borderId="4" xfId="0" applyFont="1" applyFill="1" applyBorder="1" applyAlignment="1">
      <alignment vertical="center" wrapText="1"/>
    </xf>
    <xf numFmtId="0" fontId="0" fillId="20" borderId="5" xfId="0" applyFill="1" applyBorder="1"/>
    <xf numFmtId="0" fontId="7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0" fontId="2" fillId="21" borderId="6" xfId="0" applyFont="1" applyFill="1" applyBorder="1" applyAlignment="1">
      <alignment horizontal="center"/>
    </xf>
    <xf numFmtId="0" fontId="7" fillId="21" borderId="1" xfId="0" applyFont="1" applyFill="1" applyBorder="1" applyAlignment="1">
      <alignment vertical="center" wrapText="1"/>
    </xf>
    <xf numFmtId="0" fontId="3" fillId="21" borderId="1" xfId="0" applyFont="1" applyFill="1" applyBorder="1" applyAlignment="1">
      <alignment vertical="center" wrapText="1"/>
    </xf>
    <xf numFmtId="0" fontId="6" fillId="21" borderId="1" xfId="0" applyFont="1" applyFill="1" applyBorder="1" applyAlignment="1">
      <alignment horizontal="left" vertical="center" wrapText="1" indent="2"/>
    </xf>
    <xf numFmtId="0" fontId="2" fillId="21" borderId="8" xfId="0" applyFont="1" applyFill="1" applyBorder="1" applyAlignment="1">
      <alignment horizontal="center"/>
    </xf>
    <xf numFmtId="0" fontId="6" fillId="21" borderId="9" xfId="0" applyFont="1" applyFill="1" applyBorder="1" applyAlignment="1">
      <alignment horizontal="left" vertical="center" wrapText="1" indent="2"/>
    </xf>
    <xf numFmtId="0" fontId="0" fillId="8" borderId="7" xfId="0" applyFill="1" applyBorder="1" applyProtection="1">
      <protection locked="0"/>
    </xf>
    <xf numFmtId="0" fontId="0" fillId="8" borderId="10" xfId="0" applyFill="1" applyBorder="1" applyProtection="1">
      <protection locked="0"/>
    </xf>
    <xf numFmtId="0" fontId="0" fillId="0" borderId="7" xfId="0" applyFill="1" applyBorder="1" applyProtection="1">
      <protection locked="0"/>
    </xf>
    <xf numFmtId="9" fontId="0" fillId="0" borderId="0" xfId="1" applyFont="1"/>
    <xf numFmtId="0" fontId="0" fillId="0" borderId="0" xfId="0" applyBorder="1"/>
    <xf numFmtId="0" fontId="9" fillId="22" borderId="5" xfId="0" applyFont="1" applyFill="1" applyBorder="1"/>
    <xf numFmtId="0" fontId="9" fillId="22" borderId="14" xfId="0" applyFont="1" applyFill="1" applyBorder="1"/>
    <xf numFmtId="0" fontId="9" fillId="22" borderId="20" xfId="0" applyFont="1" applyFill="1" applyBorder="1"/>
    <xf numFmtId="0" fontId="9" fillId="22" borderId="21" xfId="0" applyFont="1" applyFill="1" applyBorder="1"/>
    <xf numFmtId="0" fontId="2" fillId="22" borderId="22" xfId="0" applyFont="1" applyFill="1" applyBorder="1" applyAlignment="1">
      <alignment horizontal="center"/>
    </xf>
    <xf numFmtId="0" fontId="9" fillId="22" borderId="23" xfId="0" applyFont="1" applyFill="1" applyBorder="1"/>
    <xf numFmtId="0" fontId="8" fillId="22" borderId="2" xfId="0" applyFont="1" applyFill="1" applyBorder="1" applyAlignment="1">
      <alignment vertical="top" wrapText="1"/>
    </xf>
    <xf numFmtId="0" fontId="7" fillId="11" borderId="25" xfId="0" applyFont="1" applyFill="1" applyBorder="1" applyAlignment="1">
      <alignment vertical="center" wrapText="1"/>
    </xf>
    <xf numFmtId="9" fontId="9" fillId="22" borderId="15" xfId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0" xfId="0" applyAlignment="1">
      <alignment wrapText="1"/>
    </xf>
    <xf numFmtId="0" fontId="7" fillId="3" borderId="4" xfId="0" applyFont="1" applyFill="1" applyBorder="1" applyAlignment="1" applyProtection="1">
      <alignment vertical="center" wrapText="1"/>
      <protection hidden="1"/>
    </xf>
    <xf numFmtId="9" fontId="7" fillId="3" borderId="4" xfId="1" applyFont="1" applyFill="1" applyBorder="1" applyAlignment="1" applyProtection="1">
      <alignment vertical="center" wrapText="1"/>
      <protection hidden="1"/>
    </xf>
    <xf numFmtId="0" fontId="7" fillId="3" borderId="5" xfId="0" applyFont="1" applyFill="1" applyBorder="1" applyAlignment="1" applyProtection="1">
      <alignment vertical="center" wrapText="1"/>
      <protection hidden="1"/>
    </xf>
    <xf numFmtId="0" fontId="7" fillId="7" borderId="4" xfId="0" applyFont="1" applyFill="1" applyBorder="1" applyAlignment="1" applyProtection="1">
      <alignment vertical="center" wrapText="1"/>
      <protection hidden="1"/>
    </xf>
    <xf numFmtId="9" fontId="7" fillId="7" borderId="4" xfId="1" applyFont="1" applyFill="1" applyBorder="1" applyAlignment="1" applyProtection="1">
      <alignment vertical="center" wrapText="1"/>
      <protection hidden="1"/>
    </xf>
    <xf numFmtId="0" fontId="7" fillId="7" borderId="5" xfId="0" applyFont="1" applyFill="1" applyBorder="1" applyAlignment="1" applyProtection="1">
      <alignment vertical="center" wrapText="1"/>
      <protection hidden="1"/>
    </xf>
    <xf numFmtId="0" fontId="7" fillId="10" borderId="4" xfId="0" applyFont="1" applyFill="1" applyBorder="1" applyAlignment="1" applyProtection="1">
      <alignment vertical="center" wrapText="1"/>
      <protection hidden="1"/>
    </xf>
    <xf numFmtId="9" fontId="7" fillId="10" borderId="4" xfId="1" applyFont="1" applyFill="1" applyBorder="1" applyAlignment="1" applyProtection="1">
      <alignment vertical="center" wrapText="1"/>
      <protection hidden="1"/>
    </xf>
    <xf numFmtId="0" fontId="7" fillId="10" borderId="5" xfId="0" applyFont="1" applyFill="1" applyBorder="1" applyAlignment="1" applyProtection="1">
      <alignment vertical="center" wrapText="1"/>
      <protection hidden="1"/>
    </xf>
    <xf numFmtId="0" fontId="7" fillId="16" borderId="4" xfId="0" applyFont="1" applyFill="1" applyBorder="1" applyAlignment="1" applyProtection="1">
      <alignment vertical="center" wrapText="1"/>
      <protection hidden="1"/>
    </xf>
    <xf numFmtId="9" fontId="7" fillId="16" borderId="4" xfId="1" applyFont="1" applyFill="1" applyBorder="1" applyAlignment="1" applyProtection="1">
      <alignment vertical="center" wrapText="1"/>
      <protection hidden="1"/>
    </xf>
    <xf numFmtId="0" fontId="7" fillId="16" borderId="5" xfId="0" applyFont="1" applyFill="1" applyBorder="1" applyAlignment="1" applyProtection="1">
      <alignment vertical="center" wrapText="1"/>
      <protection hidden="1"/>
    </xf>
    <xf numFmtId="0" fontId="7" fillId="15" borderId="4" xfId="0" applyFont="1" applyFill="1" applyBorder="1" applyAlignment="1" applyProtection="1">
      <alignment vertical="center" wrapText="1"/>
      <protection hidden="1"/>
    </xf>
    <xf numFmtId="9" fontId="7" fillId="15" borderId="4" xfId="1" applyFont="1" applyFill="1" applyBorder="1" applyAlignment="1" applyProtection="1">
      <alignment vertical="center" wrapText="1"/>
      <protection hidden="1"/>
    </xf>
    <xf numFmtId="0" fontId="7" fillId="15" borderId="5" xfId="0" applyFont="1" applyFill="1" applyBorder="1" applyAlignment="1" applyProtection="1">
      <alignment vertical="center" wrapText="1"/>
      <protection hidden="1"/>
    </xf>
    <xf numFmtId="0" fontId="7" fillId="18" borderId="4" xfId="0" applyFont="1" applyFill="1" applyBorder="1" applyAlignment="1" applyProtection="1">
      <alignment vertical="center" wrapText="1"/>
      <protection hidden="1"/>
    </xf>
    <xf numFmtId="9" fontId="7" fillId="18" borderId="4" xfId="1" applyFont="1" applyFill="1" applyBorder="1" applyAlignment="1" applyProtection="1">
      <alignment vertical="center" wrapText="1"/>
      <protection hidden="1"/>
    </xf>
    <xf numFmtId="0" fontId="7" fillId="18" borderId="5" xfId="0" applyFont="1" applyFill="1" applyBorder="1" applyAlignment="1" applyProtection="1">
      <alignment vertical="center" wrapText="1"/>
      <protection hidden="1"/>
    </xf>
    <xf numFmtId="0" fontId="7" fillId="19" borderId="4" xfId="0" applyFont="1" applyFill="1" applyBorder="1" applyAlignment="1" applyProtection="1">
      <alignment vertical="center" wrapText="1"/>
      <protection hidden="1"/>
    </xf>
    <xf numFmtId="9" fontId="7" fillId="19" borderId="4" xfId="1" applyFont="1" applyFill="1" applyBorder="1" applyAlignment="1" applyProtection="1">
      <alignment vertical="center" wrapText="1"/>
      <protection hidden="1"/>
    </xf>
    <xf numFmtId="0" fontId="7" fillId="19" borderId="5" xfId="0" applyFont="1" applyFill="1" applyBorder="1" applyAlignment="1" applyProtection="1">
      <alignment vertical="center" wrapText="1"/>
      <protection hidden="1"/>
    </xf>
    <xf numFmtId="0" fontId="7" fillId="6" borderId="4" xfId="0" applyFont="1" applyFill="1" applyBorder="1" applyAlignment="1" applyProtection="1">
      <alignment vertical="center" wrapText="1"/>
      <protection hidden="1"/>
    </xf>
    <xf numFmtId="9" fontId="7" fillId="6" borderId="4" xfId="1" applyFont="1" applyFill="1" applyBorder="1" applyAlignment="1" applyProtection="1">
      <alignment vertical="center" wrapText="1"/>
      <protection hidden="1"/>
    </xf>
    <xf numFmtId="0" fontId="7" fillId="6" borderId="5" xfId="0" applyFont="1" applyFill="1" applyBorder="1" applyAlignment="1" applyProtection="1">
      <alignment vertical="center" wrapText="1"/>
      <protection hidden="1"/>
    </xf>
    <xf numFmtId="0" fontId="7" fillId="20" borderId="4" xfId="0" applyFont="1" applyFill="1" applyBorder="1" applyAlignment="1" applyProtection="1">
      <alignment vertical="center" wrapText="1"/>
      <protection hidden="1"/>
    </xf>
    <xf numFmtId="9" fontId="7" fillId="20" borderId="4" xfId="1" applyFont="1" applyFill="1" applyBorder="1" applyAlignment="1" applyProtection="1">
      <alignment vertical="center" wrapText="1"/>
      <protection hidden="1"/>
    </xf>
    <xf numFmtId="0" fontId="7" fillId="20" borderId="5" xfId="0" applyFont="1" applyFill="1" applyBorder="1" applyAlignment="1" applyProtection="1">
      <alignment vertical="center" wrapText="1"/>
      <protection hidden="1"/>
    </xf>
    <xf numFmtId="0" fontId="7" fillId="11" borderId="4" xfId="0" applyFont="1" applyFill="1" applyBorder="1" applyAlignment="1" applyProtection="1">
      <alignment vertical="center" wrapText="1"/>
      <protection hidden="1"/>
    </xf>
    <xf numFmtId="9" fontId="7" fillId="11" borderId="4" xfId="1" applyFont="1" applyFill="1" applyBorder="1" applyAlignment="1" applyProtection="1">
      <alignment vertical="center" wrapText="1"/>
      <protection hidden="1"/>
    </xf>
    <xf numFmtId="0" fontId="7" fillId="11" borderId="5" xfId="0" applyFont="1" applyFill="1" applyBorder="1" applyAlignment="1" applyProtection="1">
      <alignment vertical="center" wrapText="1"/>
      <protection hidden="1"/>
    </xf>
    <xf numFmtId="0" fontId="11" fillId="8" borderId="25" xfId="0" applyFont="1" applyFill="1" applyBorder="1" applyAlignment="1" applyProtection="1">
      <alignment vertical="center" wrapText="1"/>
      <protection hidden="1"/>
    </xf>
    <xf numFmtId="9" fontId="11" fillId="8" borderId="26" xfId="1" applyFont="1" applyFill="1" applyBorder="1" applyAlignment="1" applyProtection="1">
      <alignment vertical="center" wrapText="1"/>
      <protection hidden="1"/>
    </xf>
    <xf numFmtId="0" fontId="7" fillId="11" borderId="26" xfId="0" applyFont="1" applyFill="1" applyBorder="1" applyAlignment="1" applyProtection="1">
      <alignment vertical="center" wrapText="1"/>
      <protection hidden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18" xfId="0" applyFont="1" applyBorder="1" applyAlignment="1">
      <alignment horizontal="left" vertical="top" wrapText="1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abSelected="1" topLeftCell="A91" zoomScaleNormal="100" workbookViewId="0">
      <selection activeCell="C112" sqref="C112:C116"/>
    </sheetView>
  </sheetViews>
  <sheetFormatPr defaultRowHeight="15" x14ac:dyDescent="0.25"/>
  <cols>
    <col min="1" max="1" width="4" style="2" bestFit="1" customWidth="1"/>
    <col min="2" max="2" width="139.5703125" style="1" bestFit="1" customWidth="1"/>
    <col min="3" max="3" width="9.85546875" customWidth="1"/>
    <col min="4" max="4" width="8.7109375" hidden="1" customWidth="1"/>
    <col min="5" max="5" width="10.85546875" hidden="1" customWidth="1"/>
    <col min="6" max="6" width="10.85546875" bestFit="1" customWidth="1"/>
    <col min="7" max="7" width="9.140625" style="104"/>
    <col min="8" max="8" width="14.85546875" bestFit="1" customWidth="1"/>
  </cols>
  <sheetData>
    <row r="1" spans="1:8" ht="30" customHeight="1" x14ac:dyDescent="0.3">
      <c r="A1" s="163" t="s">
        <v>222</v>
      </c>
      <c r="B1" s="163"/>
      <c r="C1" s="163"/>
      <c r="D1" s="163"/>
      <c r="E1" s="163"/>
      <c r="F1" s="163"/>
      <c r="G1" s="163"/>
      <c r="H1" s="163"/>
    </row>
    <row r="2" spans="1:8" ht="59.25" customHeight="1" thickBot="1" x14ac:dyDescent="0.3">
      <c r="B2" s="164" t="s">
        <v>221</v>
      </c>
      <c r="C2" s="164"/>
      <c r="D2" s="164"/>
      <c r="E2" s="164"/>
      <c r="F2" s="164"/>
      <c r="G2" s="164"/>
      <c r="H2" s="164"/>
    </row>
    <row r="3" spans="1:8" ht="27.75" customHeight="1" thickBot="1" x14ac:dyDescent="0.35">
      <c r="A3" s="110" t="s">
        <v>219</v>
      </c>
      <c r="B3" s="112"/>
      <c r="C3" s="111" t="s">
        <v>216</v>
      </c>
      <c r="D3" s="106" t="s">
        <v>226</v>
      </c>
      <c r="E3" s="107" t="s">
        <v>227</v>
      </c>
      <c r="F3" s="109" t="s">
        <v>227</v>
      </c>
      <c r="G3" s="114" t="s">
        <v>229</v>
      </c>
      <c r="H3" s="108" t="s">
        <v>228</v>
      </c>
    </row>
    <row r="4" spans="1:8" ht="18.75" x14ac:dyDescent="0.25">
      <c r="A4" s="115"/>
      <c r="B4" s="9" t="s">
        <v>223</v>
      </c>
      <c r="C4" s="9"/>
      <c r="D4" s="9"/>
      <c r="E4" s="9"/>
      <c r="F4" s="117">
        <f>E5</f>
        <v>0</v>
      </c>
      <c r="G4" s="118">
        <f>F4/H4</f>
        <v>0</v>
      </c>
      <c r="H4" s="119">
        <f>D5</f>
        <v>80</v>
      </c>
    </row>
    <row r="5" spans="1:8" ht="18.75" x14ac:dyDescent="0.25">
      <c r="A5" s="11"/>
      <c r="B5" s="3"/>
      <c r="C5" s="12"/>
      <c r="D5" s="105">
        <f>SUM(D6,D13,D19:D21)</f>
        <v>80</v>
      </c>
      <c r="E5" s="105">
        <f>SUM(E6,E13,E19:E21)</f>
        <v>0</v>
      </c>
      <c r="F5" s="154"/>
      <c r="G5" s="155"/>
      <c r="H5" s="156"/>
    </row>
    <row r="6" spans="1:8" ht="15.75" x14ac:dyDescent="0.25">
      <c r="A6" s="11">
        <v>1</v>
      </c>
      <c r="B6" s="4" t="s">
        <v>0</v>
      </c>
      <c r="C6" s="101"/>
      <c r="D6" s="105">
        <v>10</v>
      </c>
      <c r="E6" s="105">
        <f>IF(C6=Лист2!$A$2,'Чек-лист'!D6,0)</f>
        <v>0</v>
      </c>
      <c r="F6" s="157"/>
      <c r="G6" s="158"/>
      <c r="H6" s="159"/>
    </row>
    <row r="7" spans="1:8" ht="15.75" x14ac:dyDescent="0.25">
      <c r="A7" s="11"/>
      <c r="B7" s="5" t="s">
        <v>1</v>
      </c>
      <c r="C7" s="165"/>
      <c r="D7" s="105"/>
      <c r="E7" s="105">
        <f>IF(C7=Лист2!$A$2,'Чек-лист'!D7,0)</f>
        <v>0</v>
      </c>
      <c r="F7" s="157"/>
      <c r="G7" s="158"/>
      <c r="H7" s="159"/>
    </row>
    <row r="8" spans="1:8" ht="15.75" x14ac:dyDescent="0.25">
      <c r="A8" s="11"/>
      <c r="B8" s="5" t="s">
        <v>2</v>
      </c>
      <c r="C8" s="166"/>
      <c r="D8" s="105"/>
      <c r="E8" s="105">
        <f>IF(C8=Лист2!$A$2,'Чек-лист'!D8,0)</f>
        <v>0</v>
      </c>
      <c r="F8" s="157"/>
      <c r="G8" s="158"/>
      <c r="H8" s="159"/>
    </row>
    <row r="9" spans="1:8" ht="15.75" x14ac:dyDescent="0.25">
      <c r="A9" s="11"/>
      <c r="B9" s="5" t="s">
        <v>3</v>
      </c>
      <c r="C9" s="166"/>
      <c r="D9" s="105"/>
      <c r="E9" s="105">
        <f>IF(C9=Лист2!$A$2,'Чек-лист'!D9,0)</f>
        <v>0</v>
      </c>
      <c r="F9" s="157"/>
      <c r="G9" s="158"/>
      <c r="H9" s="159"/>
    </row>
    <row r="10" spans="1:8" ht="15.75" x14ac:dyDescent="0.25">
      <c r="A10" s="11"/>
      <c r="B10" s="5" t="s">
        <v>4</v>
      </c>
      <c r="C10" s="166"/>
      <c r="D10" s="105"/>
      <c r="E10" s="105">
        <f>IF(C10=Лист2!$A$2,'Чек-лист'!D10,0)</f>
        <v>0</v>
      </c>
      <c r="F10" s="157"/>
      <c r="G10" s="158"/>
      <c r="H10" s="159"/>
    </row>
    <row r="11" spans="1:8" ht="15.75" x14ac:dyDescent="0.25">
      <c r="A11" s="11"/>
      <c r="B11" s="5" t="s">
        <v>5</v>
      </c>
      <c r="C11" s="166"/>
      <c r="D11" s="105"/>
      <c r="E11" s="105">
        <f>IF(C11=Лист2!$A$2,'Чек-лист'!D11,0)</f>
        <v>0</v>
      </c>
      <c r="F11" s="157"/>
      <c r="G11" s="158"/>
      <c r="H11" s="159"/>
    </row>
    <row r="12" spans="1:8" ht="15.75" x14ac:dyDescent="0.25">
      <c r="A12" s="11"/>
      <c r="B12" s="5" t="s">
        <v>6</v>
      </c>
      <c r="C12" s="167"/>
      <c r="D12" s="105"/>
      <c r="E12" s="105">
        <f>IF(C12=Лист2!$A$2,'Чек-лист'!D12,0)</f>
        <v>0</v>
      </c>
      <c r="F12" s="157"/>
      <c r="G12" s="158"/>
      <c r="H12" s="159"/>
    </row>
    <row r="13" spans="1:8" ht="15.75" x14ac:dyDescent="0.25">
      <c r="A13" s="11">
        <v>2</v>
      </c>
      <c r="B13" s="4" t="s">
        <v>7</v>
      </c>
      <c r="C13" s="101"/>
      <c r="D13" s="105">
        <v>25</v>
      </c>
      <c r="E13" s="105">
        <f>IF(C13=Лист2!$A$2,'Чек-лист'!D13,0)</f>
        <v>0</v>
      </c>
      <c r="F13" s="157"/>
      <c r="G13" s="158"/>
      <c r="H13" s="159"/>
    </row>
    <row r="14" spans="1:8" ht="15.75" x14ac:dyDescent="0.25">
      <c r="A14" s="11"/>
      <c r="B14" s="5" t="s">
        <v>8</v>
      </c>
      <c r="C14" s="165"/>
      <c r="D14" s="105"/>
      <c r="E14" s="105">
        <f>IF(C14=Лист2!$A$2,'Чек-лист'!D14,0)</f>
        <v>0</v>
      </c>
      <c r="F14" s="157"/>
      <c r="G14" s="158"/>
      <c r="H14" s="159"/>
    </row>
    <row r="15" spans="1:8" ht="15.75" x14ac:dyDescent="0.25">
      <c r="A15" s="11"/>
      <c r="B15" s="5" t="s">
        <v>9</v>
      </c>
      <c r="C15" s="166"/>
      <c r="D15" s="105"/>
      <c r="E15" s="105">
        <f>IF(C15=Лист2!$A$2,'Чек-лист'!D15,0)</f>
        <v>0</v>
      </c>
      <c r="F15" s="157"/>
      <c r="G15" s="158"/>
      <c r="H15" s="159"/>
    </row>
    <row r="16" spans="1:8" ht="15.75" x14ac:dyDescent="0.25">
      <c r="A16" s="11"/>
      <c r="B16" s="5" t="s">
        <v>10</v>
      </c>
      <c r="C16" s="166"/>
      <c r="D16" s="105"/>
      <c r="E16" s="105">
        <f>IF(C16=Лист2!$A$2,'Чек-лист'!D16,0)</f>
        <v>0</v>
      </c>
      <c r="F16" s="157"/>
      <c r="G16" s="158"/>
      <c r="H16" s="159"/>
    </row>
    <row r="17" spans="1:8" ht="15.75" x14ac:dyDescent="0.25">
      <c r="A17" s="11"/>
      <c r="B17" s="5" t="s">
        <v>11</v>
      </c>
      <c r="C17" s="166"/>
      <c r="D17" s="105"/>
      <c r="E17" s="105">
        <f>IF(C17=Лист2!$A$2,'Чек-лист'!D17,0)</f>
        <v>0</v>
      </c>
      <c r="F17" s="157"/>
      <c r="G17" s="158"/>
      <c r="H17" s="159"/>
    </row>
    <row r="18" spans="1:8" ht="15.75" x14ac:dyDescent="0.25">
      <c r="A18" s="11"/>
      <c r="B18" s="5" t="s">
        <v>12</v>
      </c>
      <c r="C18" s="167"/>
      <c r="D18" s="105"/>
      <c r="E18" s="105">
        <f>IF(C18=Лист2!$A$2,'Чек-лист'!D18,0)</f>
        <v>0</v>
      </c>
      <c r="F18" s="157"/>
      <c r="G18" s="158"/>
      <c r="H18" s="159"/>
    </row>
    <row r="19" spans="1:8" ht="15.75" x14ac:dyDescent="0.25">
      <c r="A19" s="11">
        <v>3</v>
      </c>
      <c r="B19" s="4" t="s">
        <v>13</v>
      </c>
      <c r="C19" s="101"/>
      <c r="D19" s="105">
        <v>25</v>
      </c>
      <c r="E19" s="105">
        <f>IF(C19=Лист2!$A$2,'Чек-лист'!D19,0)</f>
        <v>0</v>
      </c>
      <c r="F19" s="157"/>
      <c r="G19" s="158"/>
      <c r="H19" s="159"/>
    </row>
    <row r="20" spans="1:8" ht="15.75" x14ac:dyDescent="0.25">
      <c r="A20" s="11">
        <v>4</v>
      </c>
      <c r="B20" s="4" t="s">
        <v>14</v>
      </c>
      <c r="C20" s="101"/>
      <c r="D20" s="105">
        <v>10</v>
      </c>
      <c r="E20" s="105">
        <f>IF(C20=Лист2!$A$2,'Чек-лист'!D20,0)</f>
        <v>0</v>
      </c>
      <c r="F20" s="157"/>
      <c r="G20" s="158"/>
      <c r="H20" s="159"/>
    </row>
    <row r="21" spans="1:8" ht="16.5" thickBot="1" x14ac:dyDescent="0.3">
      <c r="A21" s="13">
        <v>5</v>
      </c>
      <c r="B21" s="14" t="s">
        <v>15</v>
      </c>
      <c r="C21" s="102"/>
      <c r="D21" s="105">
        <v>10</v>
      </c>
      <c r="E21" s="105">
        <f>IF(C21=Лист2!$A$2,'Чек-лист'!D21,0)</f>
        <v>0</v>
      </c>
      <c r="F21" s="160"/>
      <c r="G21" s="161"/>
      <c r="H21" s="162"/>
    </row>
    <row r="22" spans="1:8" ht="32.25" customHeight="1" thickBot="1" x14ac:dyDescent="0.3">
      <c r="A22" s="175"/>
      <c r="B22" s="176"/>
      <c r="C22" s="176"/>
      <c r="D22" s="176"/>
      <c r="E22" s="176"/>
      <c r="F22" s="176"/>
      <c r="G22" s="176"/>
      <c r="H22" s="177"/>
    </row>
    <row r="23" spans="1:8" ht="18.75" x14ac:dyDescent="0.25">
      <c r="A23" s="8"/>
      <c r="B23" s="15" t="s">
        <v>16</v>
      </c>
      <c r="C23" s="15"/>
      <c r="D23" s="15">
        <f>SUM(D25:D30)</f>
        <v>12</v>
      </c>
      <c r="E23" s="15">
        <f>SUM(E25:E30)</f>
        <v>0</v>
      </c>
      <c r="F23" s="120">
        <f>E23</f>
        <v>0</v>
      </c>
      <c r="G23" s="121">
        <f>F23/H23</f>
        <v>0</v>
      </c>
      <c r="H23" s="122">
        <f>D23</f>
        <v>12</v>
      </c>
    </row>
    <row r="24" spans="1:8" x14ac:dyDescent="0.25">
      <c r="A24" s="11"/>
      <c r="B24" s="6"/>
      <c r="C24" s="12"/>
      <c r="D24" s="105"/>
      <c r="E24" s="105">
        <f>IF(C24=Лист2!$A$2,'Чек-лист'!D24,0)</f>
        <v>0</v>
      </c>
      <c r="F24" s="154"/>
      <c r="G24" s="155"/>
      <c r="H24" s="156"/>
    </row>
    <row r="25" spans="1:8" ht="15.75" x14ac:dyDescent="0.25">
      <c r="A25" s="11">
        <v>6</v>
      </c>
      <c r="B25" s="7" t="s">
        <v>17</v>
      </c>
      <c r="C25" s="101"/>
      <c r="D25" s="105">
        <v>2</v>
      </c>
      <c r="E25" s="105">
        <f>IF(C25=Лист2!$A$2,'Чек-лист'!D25,0)</f>
        <v>0</v>
      </c>
      <c r="F25" s="157"/>
      <c r="G25" s="158"/>
      <c r="H25" s="159"/>
    </row>
    <row r="26" spans="1:8" ht="15.75" x14ac:dyDescent="0.25">
      <c r="A26" s="11">
        <v>7</v>
      </c>
      <c r="B26" s="7" t="s">
        <v>18</v>
      </c>
      <c r="C26" s="101"/>
      <c r="D26" s="105">
        <v>2</v>
      </c>
      <c r="E26" s="105">
        <f>IF(C26=Лист2!$A$2,'Чек-лист'!D26,0)</f>
        <v>0</v>
      </c>
      <c r="F26" s="157"/>
      <c r="G26" s="158"/>
      <c r="H26" s="159"/>
    </row>
    <row r="27" spans="1:8" ht="15.75" x14ac:dyDescent="0.25">
      <c r="A27" s="11">
        <v>8</v>
      </c>
      <c r="B27" s="7" t="s">
        <v>19</v>
      </c>
      <c r="C27" s="101"/>
      <c r="D27" s="105">
        <v>2</v>
      </c>
      <c r="E27" s="105">
        <f>IF(C27=Лист2!$A$2,'Чек-лист'!D27,0)</f>
        <v>0</v>
      </c>
      <c r="F27" s="157"/>
      <c r="G27" s="158"/>
      <c r="H27" s="159"/>
    </row>
    <row r="28" spans="1:8" ht="15.75" x14ac:dyDescent="0.25">
      <c r="A28" s="11">
        <v>9</v>
      </c>
      <c r="B28" s="7" t="s">
        <v>20</v>
      </c>
      <c r="C28" s="101"/>
      <c r="D28" s="105">
        <v>2</v>
      </c>
      <c r="E28" s="105">
        <f>IF(C28=Лист2!$A$2,'Чек-лист'!D28,0)</f>
        <v>0</v>
      </c>
      <c r="F28" s="157"/>
      <c r="G28" s="158"/>
      <c r="H28" s="159"/>
    </row>
    <row r="29" spans="1:8" ht="15.75" x14ac:dyDescent="0.25">
      <c r="A29" s="11">
        <v>10</v>
      </c>
      <c r="B29" s="7" t="s">
        <v>21</v>
      </c>
      <c r="C29" s="101"/>
      <c r="D29" s="105">
        <v>2</v>
      </c>
      <c r="E29" s="105">
        <f>IF(C29=Лист2!$A$2,'Чек-лист'!D29,0)</f>
        <v>0</v>
      </c>
      <c r="F29" s="157"/>
      <c r="G29" s="158"/>
      <c r="H29" s="159"/>
    </row>
    <row r="30" spans="1:8" ht="32.25" thickBot="1" x14ac:dyDescent="0.3">
      <c r="A30" s="13">
        <v>11</v>
      </c>
      <c r="B30" s="17" t="s">
        <v>22</v>
      </c>
      <c r="C30" s="102"/>
      <c r="D30" s="105">
        <v>2</v>
      </c>
      <c r="E30" s="105">
        <f>IF(C30=Лист2!$A$2,'Чек-лист'!D30,0)</f>
        <v>0</v>
      </c>
      <c r="F30" s="160"/>
      <c r="G30" s="161"/>
      <c r="H30" s="162"/>
    </row>
    <row r="31" spans="1:8" ht="32.25" customHeight="1" thickBot="1" x14ac:dyDescent="0.3">
      <c r="A31" s="178"/>
      <c r="B31" s="179"/>
      <c r="C31" s="179"/>
      <c r="D31" s="179"/>
      <c r="E31" s="179"/>
      <c r="F31" s="179"/>
      <c r="G31" s="179"/>
      <c r="H31" s="180"/>
    </row>
    <row r="32" spans="1:8" ht="18.75" x14ac:dyDescent="0.25">
      <c r="A32" s="19"/>
      <c r="B32" s="20" t="s">
        <v>23</v>
      </c>
      <c r="C32" s="20"/>
      <c r="D32" s="20">
        <f>SUM(D34,D35,D46,D59,D71:D95)</f>
        <v>142</v>
      </c>
      <c r="E32" s="20">
        <f>SUM(E34,E35,E46,E59,E71:E95)</f>
        <v>0</v>
      </c>
      <c r="F32" s="123">
        <f>E32</f>
        <v>0</v>
      </c>
      <c r="G32" s="124">
        <f>F32/H32</f>
        <v>0</v>
      </c>
      <c r="H32" s="125">
        <f>D32</f>
        <v>142</v>
      </c>
    </row>
    <row r="33" spans="1:8" x14ac:dyDescent="0.25">
      <c r="A33" s="39"/>
      <c r="B33" s="40"/>
      <c r="C33" s="12"/>
      <c r="D33" s="105"/>
      <c r="E33" s="105">
        <f>IF(C33=Лист2!$A$2,'Чек-лист'!D33,0)</f>
        <v>0</v>
      </c>
      <c r="F33" s="154"/>
      <c r="G33" s="155"/>
      <c r="H33" s="156"/>
    </row>
    <row r="34" spans="1:8" ht="15.75" x14ac:dyDescent="0.25">
      <c r="A34" s="39">
        <v>12</v>
      </c>
      <c r="B34" s="41" t="s">
        <v>24</v>
      </c>
      <c r="C34" s="101"/>
      <c r="D34" s="105">
        <v>2</v>
      </c>
      <c r="E34" s="105">
        <f>IF(C34=Лист2!$A$2,'Чек-лист'!D34,0)</f>
        <v>0</v>
      </c>
      <c r="F34" s="157"/>
      <c r="G34" s="158"/>
      <c r="H34" s="159"/>
    </row>
    <row r="35" spans="1:8" ht="15.75" x14ac:dyDescent="0.25">
      <c r="A35" s="39">
        <v>13</v>
      </c>
      <c r="B35" s="41" t="s">
        <v>25</v>
      </c>
      <c r="C35" s="103"/>
      <c r="D35" s="105">
        <f>MAX(D36:D45)</f>
        <v>100</v>
      </c>
      <c r="E35" s="105">
        <f>MAX(E36:E45)</f>
        <v>0</v>
      </c>
      <c r="F35" s="157"/>
      <c r="G35" s="158"/>
      <c r="H35" s="159"/>
    </row>
    <row r="36" spans="1:8" ht="15.75" x14ac:dyDescent="0.25">
      <c r="A36" s="39"/>
      <c r="B36" s="42" t="s">
        <v>26</v>
      </c>
      <c r="C36" s="101" t="s">
        <v>218</v>
      </c>
      <c r="D36" s="105">
        <v>1</v>
      </c>
      <c r="E36" s="105">
        <f>IF(C36=Лист2!$A$2,'Чек-лист'!D36,0)</f>
        <v>0</v>
      </c>
      <c r="F36" s="157"/>
      <c r="G36" s="158"/>
      <c r="H36" s="159"/>
    </row>
    <row r="37" spans="1:8" ht="15.75" x14ac:dyDescent="0.25">
      <c r="A37" s="39"/>
      <c r="B37" s="42" t="s">
        <v>27</v>
      </c>
      <c r="C37" s="101" t="s">
        <v>218</v>
      </c>
      <c r="D37" s="105">
        <v>1</v>
      </c>
      <c r="E37" s="105">
        <f>IF(C37=Лист2!$A$2,'Чек-лист'!D37,0)</f>
        <v>0</v>
      </c>
      <c r="F37" s="157"/>
      <c r="G37" s="158"/>
      <c r="H37" s="159"/>
    </row>
    <row r="38" spans="1:8" ht="15.75" x14ac:dyDescent="0.25">
      <c r="A38" s="39"/>
      <c r="B38" s="42" t="s">
        <v>28</v>
      </c>
      <c r="C38" s="101" t="s">
        <v>218</v>
      </c>
      <c r="D38" s="105">
        <v>1</v>
      </c>
      <c r="E38" s="105">
        <f>IF(C38=Лист2!$A$2,'Чек-лист'!D38,0)</f>
        <v>0</v>
      </c>
      <c r="F38" s="157"/>
      <c r="G38" s="158"/>
      <c r="H38" s="159"/>
    </row>
    <row r="39" spans="1:8" ht="15.75" x14ac:dyDescent="0.25">
      <c r="A39" s="39"/>
      <c r="B39" s="42" t="s">
        <v>29</v>
      </c>
      <c r="C39" s="101" t="s">
        <v>218</v>
      </c>
      <c r="D39" s="105">
        <v>1</v>
      </c>
      <c r="E39" s="105">
        <f>IF(C39=Лист2!$A$2,'Чек-лист'!D39,0)</f>
        <v>0</v>
      </c>
      <c r="F39" s="157"/>
      <c r="G39" s="158"/>
      <c r="H39" s="159"/>
    </row>
    <row r="40" spans="1:8" ht="15.75" x14ac:dyDescent="0.25">
      <c r="A40" s="39"/>
      <c r="B40" s="42" t="s">
        <v>30</v>
      </c>
      <c r="C40" s="101" t="s">
        <v>218</v>
      </c>
      <c r="D40" s="105">
        <v>2</v>
      </c>
      <c r="E40" s="105">
        <f>IF(C40=Лист2!$A$2,'Чек-лист'!D40,0)</f>
        <v>0</v>
      </c>
      <c r="F40" s="157"/>
      <c r="G40" s="158"/>
      <c r="H40" s="159"/>
    </row>
    <row r="41" spans="1:8" ht="15.75" x14ac:dyDescent="0.25">
      <c r="A41" s="39"/>
      <c r="B41" s="42" t="s">
        <v>31</v>
      </c>
      <c r="C41" s="101" t="s">
        <v>218</v>
      </c>
      <c r="D41" s="105">
        <v>2</v>
      </c>
      <c r="E41" s="105">
        <f>IF(C41=Лист2!$A$2,'Чек-лист'!D41,0)</f>
        <v>0</v>
      </c>
      <c r="F41" s="157"/>
      <c r="G41" s="158"/>
      <c r="H41" s="159"/>
    </row>
    <row r="42" spans="1:8" ht="15.75" x14ac:dyDescent="0.25">
      <c r="A42" s="39"/>
      <c r="B42" s="42" t="s">
        <v>32</v>
      </c>
      <c r="C42" s="101" t="s">
        <v>218</v>
      </c>
      <c r="D42" s="105">
        <v>3</v>
      </c>
      <c r="E42" s="105">
        <f>IF(C42=Лист2!$A$2,'Чек-лист'!D42,0)</f>
        <v>0</v>
      </c>
      <c r="F42" s="157"/>
      <c r="G42" s="158"/>
      <c r="H42" s="159"/>
    </row>
    <row r="43" spans="1:8" ht="15.75" x14ac:dyDescent="0.25">
      <c r="A43" s="39"/>
      <c r="B43" s="42" t="s">
        <v>33</v>
      </c>
      <c r="C43" s="101" t="s">
        <v>218</v>
      </c>
      <c r="D43" s="105">
        <v>4</v>
      </c>
      <c r="E43" s="105">
        <f>IF(C43=Лист2!$A$2,'Чек-лист'!D43,0)</f>
        <v>0</v>
      </c>
      <c r="F43" s="157"/>
      <c r="G43" s="158"/>
      <c r="H43" s="159"/>
    </row>
    <row r="44" spans="1:8" ht="15.75" x14ac:dyDescent="0.25">
      <c r="A44" s="39"/>
      <c r="B44" s="42" t="s">
        <v>34</v>
      </c>
      <c r="C44" s="101" t="s">
        <v>218</v>
      </c>
      <c r="D44" s="105">
        <v>5</v>
      </c>
      <c r="E44" s="105">
        <f>IF(C44=Лист2!$A$2,'Чек-лист'!D44,0)</f>
        <v>0</v>
      </c>
      <c r="F44" s="157"/>
      <c r="G44" s="158"/>
      <c r="H44" s="159"/>
    </row>
    <row r="45" spans="1:8" ht="15.75" x14ac:dyDescent="0.25">
      <c r="A45" s="39"/>
      <c r="B45" s="42" t="s">
        <v>35</v>
      </c>
      <c r="C45" s="101" t="s">
        <v>218</v>
      </c>
      <c r="D45" s="105">
        <v>100</v>
      </c>
      <c r="E45" s="105">
        <f>IF(C45=Лист2!$A$2,'Чек-лист'!D45,0)</f>
        <v>0</v>
      </c>
      <c r="F45" s="157"/>
      <c r="G45" s="158"/>
      <c r="H45" s="159"/>
    </row>
    <row r="46" spans="1:8" ht="15.75" x14ac:dyDescent="0.25">
      <c r="A46" s="39">
        <v>14</v>
      </c>
      <c r="B46" s="41" t="s">
        <v>36</v>
      </c>
      <c r="C46" s="101"/>
      <c r="D46" s="105">
        <v>5</v>
      </c>
      <c r="E46" s="105">
        <f>IF(C46=Лист2!$A$2,'Чек-лист'!D46,0)</f>
        <v>0</v>
      </c>
      <c r="F46" s="157"/>
      <c r="G46" s="158"/>
      <c r="H46" s="159"/>
    </row>
    <row r="47" spans="1:8" ht="15.75" x14ac:dyDescent="0.25">
      <c r="A47" s="39"/>
      <c r="B47" s="42" t="s">
        <v>37</v>
      </c>
      <c r="C47" s="165"/>
      <c r="D47" s="105"/>
      <c r="E47" s="105">
        <f>IF(C47=Лист2!$A$2,'Чек-лист'!D47,0)</f>
        <v>0</v>
      </c>
      <c r="F47" s="157"/>
      <c r="G47" s="158"/>
      <c r="H47" s="159"/>
    </row>
    <row r="48" spans="1:8" ht="15.75" x14ac:dyDescent="0.25">
      <c r="A48" s="39"/>
      <c r="B48" s="42" t="s">
        <v>38</v>
      </c>
      <c r="C48" s="166"/>
      <c r="D48" s="105"/>
      <c r="E48" s="105">
        <f>IF(C48=Лист2!$A$2,'Чек-лист'!D48,0)</f>
        <v>0</v>
      </c>
      <c r="F48" s="157"/>
      <c r="G48" s="158"/>
      <c r="H48" s="159"/>
    </row>
    <row r="49" spans="1:8" ht="15.75" x14ac:dyDescent="0.25">
      <c r="A49" s="39"/>
      <c r="B49" s="42" t="s">
        <v>39</v>
      </c>
      <c r="C49" s="166"/>
      <c r="D49" s="105"/>
      <c r="E49" s="105">
        <f>IF(C49=Лист2!$A$2,'Чек-лист'!D49,0)</f>
        <v>0</v>
      </c>
      <c r="F49" s="157"/>
      <c r="G49" s="158"/>
      <c r="H49" s="159"/>
    </row>
    <row r="50" spans="1:8" ht="15.75" x14ac:dyDescent="0.25">
      <c r="A50" s="39"/>
      <c r="B50" s="42" t="s">
        <v>40</v>
      </c>
      <c r="C50" s="166"/>
      <c r="D50" s="105"/>
      <c r="E50" s="105">
        <f>IF(C50=Лист2!$A$2,'Чек-лист'!D50,0)</f>
        <v>0</v>
      </c>
      <c r="F50" s="157"/>
      <c r="G50" s="158"/>
      <c r="H50" s="159"/>
    </row>
    <row r="51" spans="1:8" ht="15.75" x14ac:dyDescent="0.25">
      <c r="A51" s="39"/>
      <c r="B51" s="42" t="s">
        <v>41</v>
      </c>
      <c r="C51" s="166"/>
      <c r="D51" s="105"/>
      <c r="E51" s="105">
        <f>IF(C51=Лист2!$A$2,'Чек-лист'!D51,0)</f>
        <v>0</v>
      </c>
      <c r="F51" s="157"/>
      <c r="G51" s="158"/>
      <c r="H51" s="159"/>
    </row>
    <row r="52" spans="1:8" ht="15.75" x14ac:dyDescent="0.25">
      <c r="A52" s="39"/>
      <c r="B52" s="42" t="s">
        <v>42</v>
      </c>
      <c r="C52" s="166"/>
      <c r="D52" s="105"/>
      <c r="E52" s="105">
        <f>IF(C52=Лист2!$A$2,'Чек-лист'!D52,0)</f>
        <v>0</v>
      </c>
      <c r="F52" s="157"/>
      <c r="G52" s="158"/>
      <c r="H52" s="159"/>
    </row>
    <row r="53" spans="1:8" ht="15.75" x14ac:dyDescent="0.25">
      <c r="A53" s="39"/>
      <c r="B53" s="42" t="s">
        <v>43</v>
      </c>
      <c r="C53" s="166"/>
      <c r="D53" s="105"/>
      <c r="E53" s="105">
        <f>IF(C53=Лист2!$A$2,'Чек-лист'!D53,0)</f>
        <v>0</v>
      </c>
      <c r="F53" s="157"/>
      <c r="G53" s="158"/>
      <c r="H53" s="159"/>
    </row>
    <row r="54" spans="1:8" ht="15.75" x14ac:dyDescent="0.25">
      <c r="A54" s="39"/>
      <c r="B54" s="42" t="s">
        <v>44</v>
      </c>
      <c r="C54" s="166"/>
      <c r="D54" s="105"/>
      <c r="E54" s="105">
        <f>IF(C54=Лист2!$A$2,'Чек-лист'!D54,0)</f>
        <v>0</v>
      </c>
      <c r="F54" s="157"/>
      <c r="G54" s="158"/>
      <c r="H54" s="159"/>
    </row>
    <row r="55" spans="1:8" ht="15.75" x14ac:dyDescent="0.25">
      <c r="A55" s="39"/>
      <c r="B55" s="42" t="s">
        <v>45</v>
      </c>
      <c r="C55" s="166"/>
      <c r="D55" s="105"/>
      <c r="E55" s="105">
        <f>IF(C55=Лист2!$A$2,'Чек-лист'!D55,0)</f>
        <v>0</v>
      </c>
      <c r="F55" s="157"/>
      <c r="G55" s="158"/>
      <c r="H55" s="159"/>
    </row>
    <row r="56" spans="1:8" ht="15.75" x14ac:dyDescent="0.25">
      <c r="A56" s="39"/>
      <c r="B56" s="42" t="s">
        <v>46</v>
      </c>
      <c r="C56" s="166"/>
      <c r="D56" s="105"/>
      <c r="E56" s="105">
        <f>IF(C56=Лист2!$A$2,'Чек-лист'!D56,0)</f>
        <v>0</v>
      </c>
      <c r="F56" s="157"/>
      <c r="G56" s="158"/>
      <c r="H56" s="159"/>
    </row>
    <row r="57" spans="1:8" ht="15.75" x14ac:dyDescent="0.25">
      <c r="A57" s="39"/>
      <c r="B57" s="42" t="s">
        <v>47</v>
      </c>
      <c r="C57" s="166"/>
      <c r="D57" s="105"/>
      <c r="E57" s="105">
        <f>IF(C57=Лист2!$A$2,'Чек-лист'!D57,0)</f>
        <v>0</v>
      </c>
      <c r="F57" s="157"/>
      <c r="G57" s="158"/>
      <c r="H57" s="159"/>
    </row>
    <row r="58" spans="1:8" ht="15.75" x14ac:dyDescent="0.25">
      <c r="A58" s="39"/>
      <c r="B58" s="42" t="s">
        <v>48</v>
      </c>
      <c r="C58" s="167"/>
      <c r="D58" s="105"/>
      <c r="E58" s="105">
        <f>IF(C58=Лист2!$A$2,'Чек-лист'!D58,0)</f>
        <v>0</v>
      </c>
      <c r="F58" s="157"/>
      <c r="G58" s="158"/>
      <c r="H58" s="159"/>
    </row>
    <row r="59" spans="1:8" ht="15.75" x14ac:dyDescent="0.25">
      <c r="A59" s="39">
        <v>15</v>
      </c>
      <c r="B59" s="41" t="s">
        <v>49</v>
      </c>
      <c r="C59" s="101"/>
      <c r="D59" s="105">
        <v>3</v>
      </c>
      <c r="E59" s="105">
        <f>IF(C59=Лист2!$A$2,'Чек-лист'!D59,0)</f>
        <v>0</v>
      </c>
      <c r="F59" s="157"/>
      <c r="G59" s="158"/>
      <c r="H59" s="159"/>
    </row>
    <row r="60" spans="1:8" ht="15.75" x14ac:dyDescent="0.25">
      <c r="A60" s="39"/>
      <c r="B60" s="42" t="s">
        <v>50</v>
      </c>
      <c r="C60" s="165"/>
      <c r="D60" s="105"/>
      <c r="E60" s="105">
        <f>IF(C60=Лист2!$A$2,'Чек-лист'!D60,0)</f>
        <v>0</v>
      </c>
      <c r="F60" s="157"/>
      <c r="G60" s="158"/>
      <c r="H60" s="159"/>
    </row>
    <row r="61" spans="1:8" ht="15.75" x14ac:dyDescent="0.25">
      <c r="A61" s="39"/>
      <c r="B61" s="42" t="s">
        <v>51</v>
      </c>
      <c r="C61" s="166"/>
      <c r="D61" s="105"/>
      <c r="E61" s="105">
        <f>IF(C61=Лист2!$A$2,'Чек-лист'!D61,0)</f>
        <v>0</v>
      </c>
      <c r="F61" s="157"/>
      <c r="G61" s="158"/>
      <c r="H61" s="159"/>
    </row>
    <row r="62" spans="1:8" ht="15.75" x14ac:dyDescent="0.25">
      <c r="A62" s="39"/>
      <c r="B62" s="42" t="s">
        <v>52</v>
      </c>
      <c r="C62" s="166"/>
      <c r="D62" s="105"/>
      <c r="E62" s="105">
        <f>IF(C62=Лист2!$A$2,'Чек-лист'!D62,0)</f>
        <v>0</v>
      </c>
      <c r="F62" s="157"/>
      <c r="G62" s="158"/>
      <c r="H62" s="159"/>
    </row>
    <row r="63" spans="1:8" ht="15.75" x14ac:dyDescent="0.25">
      <c r="A63" s="39"/>
      <c r="B63" s="42" t="s">
        <v>53</v>
      </c>
      <c r="C63" s="166"/>
      <c r="D63" s="105"/>
      <c r="E63" s="105">
        <f>IF(C63=Лист2!$A$2,'Чек-лист'!D63,0)</f>
        <v>0</v>
      </c>
      <c r="F63" s="157"/>
      <c r="G63" s="158"/>
      <c r="H63" s="159"/>
    </row>
    <row r="64" spans="1:8" ht="15.75" x14ac:dyDescent="0.25">
      <c r="A64" s="39"/>
      <c r="B64" s="42" t="s">
        <v>54</v>
      </c>
      <c r="C64" s="166"/>
      <c r="D64" s="105"/>
      <c r="E64" s="105">
        <f>IF(C64=Лист2!$A$2,'Чек-лист'!D64,0)</f>
        <v>0</v>
      </c>
      <c r="F64" s="157"/>
      <c r="G64" s="158"/>
      <c r="H64" s="159"/>
    </row>
    <row r="65" spans="1:8" ht="15.75" x14ac:dyDescent="0.25">
      <c r="A65" s="39"/>
      <c r="B65" s="42" t="s">
        <v>55</v>
      </c>
      <c r="C65" s="166"/>
      <c r="D65" s="105"/>
      <c r="E65" s="105">
        <f>IF(C65=Лист2!$A$2,'Чек-лист'!D65,0)</f>
        <v>0</v>
      </c>
      <c r="F65" s="157"/>
      <c r="G65" s="158"/>
      <c r="H65" s="159"/>
    </row>
    <row r="66" spans="1:8" ht="15.75" x14ac:dyDescent="0.25">
      <c r="A66" s="39"/>
      <c r="B66" s="42" t="s">
        <v>56</v>
      </c>
      <c r="C66" s="166"/>
      <c r="D66" s="105"/>
      <c r="E66" s="105">
        <f>IF(C66=Лист2!$A$2,'Чек-лист'!D66,0)</f>
        <v>0</v>
      </c>
      <c r="F66" s="157"/>
      <c r="G66" s="158"/>
      <c r="H66" s="159"/>
    </row>
    <row r="67" spans="1:8" ht="15.75" x14ac:dyDescent="0.25">
      <c r="A67" s="39"/>
      <c r="B67" s="42" t="s">
        <v>57</v>
      </c>
      <c r="C67" s="166"/>
      <c r="D67" s="105"/>
      <c r="E67" s="105">
        <f>IF(C67=Лист2!$A$2,'Чек-лист'!D67,0)</f>
        <v>0</v>
      </c>
      <c r="F67" s="157"/>
      <c r="G67" s="158"/>
      <c r="H67" s="159"/>
    </row>
    <row r="68" spans="1:8" ht="15.75" x14ac:dyDescent="0.25">
      <c r="A68" s="39"/>
      <c r="B68" s="42" t="s">
        <v>58</v>
      </c>
      <c r="C68" s="166"/>
      <c r="D68" s="105"/>
      <c r="E68" s="105">
        <f>IF(C68=Лист2!$A$2,'Чек-лист'!D68,0)</f>
        <v>0</v>
      </c>
      <c r="F68" s="157"/>
      <c r="G68" s="158"/>
      <c r="H68" s="159"/>
    </row>
    <row r="69" spans="1:8" ht="15.75" x14ac:dyDescent="0.25">
      <c r="A69" s="39"/>
      <c r="B69" s="42" t="s">
        <v>59</v>
      </c>
      <c r="C69" s="166"/>
      <c r="D69" s="105"/>
      <c r="E69" s="105">
        <f>IF(C69=Лист2!$A$2,'Чек-лист'!D69,0)</f>
        <v>0</v>
      </c>
      <c r="F69" s="157"/>
      <c r="G69" s="158"/>
      <c r="H69" s="159"/>
    </row>
    <row r="70" spans="1:8" ht="15.75" x14ac:dyDescent="0.25">
      <c r="A70" s="39"/>
      <c r="B70" s="41" t="s">
        <v>60</v>
      </c>
      <c r="C70" s="167"/>
      <c r="D70" s="105"/>
      <c r="E70" s="105">
        <f>IF(C70=Лист2!$A$2,'Чек-лист'!D70,0)</f>
        <v>0</v>
      </c>
      <c r="F70" s="157"/>
      <c r="G70" s="158"/>
      <c r="H70" s="159"/>
    </row>
    <row r="71" spans="1:8" ht="15.75" x14ac:dyDescent="0.25">
      <c r="A71" s="39">
        <v>16</v>
      </c>
      <c r="B71" s="42" t="s">
        <v>61</v>
      </c>
      <c r="C71" s="101"/>
      <c r="D71" s="105">
        <v>1</v>
      </c>
      <c r="E71" s="105">
        <f>IF(C71=Лист2!$A$2,'Чек-лист'!D71,0)</f>
        <v>0</v>
      </c>
      <c r="F71" s="157"/>
      <c r="G71" s="158"/>
      <c r="H71" s="159"/>
    </row>
    <row r="72" spans="1:8" ht="15.75" x14ac:dyDescent="0.25">
      <c r="A72" s="39">
        <v>17</v>
      </c>
      <c r="B72" s="42" t="s">
        <v>62</v>
      </c>
      <c r="C72" s="101"/>
      <c r="D72" s="105">
        <v>1</v>
      </c>
      <c r="E72" s="105">
        <f>IF(C72=Лист2!$A$2,'Чек-лист'!D72,0)</f>
        <v>0</v>
      </c>
      <c r="F72" s="157"/>
      <c r="G72" s="158"/>
      <c r="H72" s="159"/>
    </row>
    <row r="73" spans="1:8" ht="15.75" x14ac:dyDescent="0.25">
      <c r="A73" s="39">
        <v>18</v>
      </c>
      <c r="B73" s="42" t="s">
        <v>63</v>
      </c>
      <c r="C73" s="101"/>
      <c r="D73" s="105">
        <v>1</v>
      </c>
      <c r="E73" s="105">
        <f>IF(C73=Лист2!$A$2,'Чек-лист'!D73,0)</f>
        <v>0</v>
      </c>
      <c r="F73" s="157"/>
      <c r="G73" s="158"/>
      <c r="H73" s="159"/>
    </row>
    <row r="74" spans="1:8" ht="15.75" x14ac:dyDescent="0.25">
      <c r="A74" s="39">
        <v>19</v>
      </c>
      <c r="B74" s="42" t="s">
        <v>64</v>
      </c>
      <c r="C74" s="101"/>
      <c r="D74" s="105">
        <v>1</v>
      </c>
      <c r="E74" s="105">
        <f>IF(C74=Лист2!$A$2,'Чек-лист'!D74,0)</f>
        <v>0</v>
      </c>
      <c r="F74" s="157"/>
      <c r="G74" s="158"/>
      <c r="H74" s="159"/>
    </row>
    <row r="75" spans="1:8" ht="15.75" x14ac:dyDescent="0.25">
      <c r="A75" s="39">
        <v>20</v>
      </c>
      <c r="B75" s="42" t="s">
        <v>65</v>
      </c>
      <c r="C75" s="101"/>
      <c r="D75" s="105">
        <v>3</v>
      </c>
      <c r="E75" s="105">
        <f>IF(C75=Лист2!$A$2,'Чек-лист'!D75,0)</f>
        <v>0</v>
      </c>
      <c r="F75" s="157"/>
      <c r="G75" s="158"/>
      <c r="H75" s="159"/>
    </row>
    <row r="76" spans="1:8" ht="15.75" x14ac:dyDescent="0.25">
      <c r="A76" s="39">
        <v>21</v>
      </c>
      <c r="B76" s="42" t="s">
        <v>66</v>
      </c>
      <c r="C76" s="101"/>
      <c r="D76" s="105">
        <v>2</v>
      </c>
      <c r="E76" s="105">
        <f>IF(C76=Лист2!$A$2,'Чек-лист'!D76,0)</f>
        <v>0</v>
      </c>
      <c r="F76" s="157"/>
      <c r="G76" s="158"/>
      <c r="H76" s="159"/>
    </row>
    <row r="77" spans="1:8" ht="15.75" x14ac:dyDescent="0.25">
      <c r="A77" s="39">
        <v>22</v>
      </c>
      <c r="B77" s="42" t="s">
        <v>67</v>
      </c>
      <c r="C77" s="101"/>
      <c r="D77" s="105">
        <v>2</v>
      </c>
      <c r="E77" s="105">
        <f>IF(C77=Лист2!$A$2,'Чек-лист'!D77,0)</f>
        <v>0</v>
      </c>
      <c r="F77" s="157"/>
      <c r="G77" s="158"/>
      <c r="H77" s="159"/>
    </row>
    <row r="78" spans="1:8" ht="15.75" x14ac:dyDescent="0.25">
      <c r="A78" s="39">
        <v>23</v>
      </c>
      <c r="B78" s="42" t="s">
        <v>68</v>
      </c>
      <c r="C78" s="101"/>
      <c r="D78" s="105">
        <v>1</v>
      </c>
      <c r="E78" s="105">
        <f>IF(C78=Лист2!$A$2,'Чек-лист'!D78,0)</f>
        <v>0</v>
      </c>
      <c r="F78" s="157"/>
      <c r="G78" s="158"/>
      <c r="H78" s="159"/>
    </row>
    <row r="79" spans="1:8" ht="15.75" x14ac:dyDescent="0.25">
      <c r="A79" s="39">
        <v>24</v>
      </c>
      <c r="B79" s="42" t="s">
        <v>69</v>
      </c>
      <c r="C79" s="101"/>
      <c r="D79" s="105">
        <v>1</v>
      </c>
      <c r="E79" s="105">
        <f>IF(C79=Лист2!$A$2,'Чек-лист'!D79,0)</f>
        <v>0</v>
      </c>
      <c r="F79" s="157"/>
      <c r="G79" s="158"/>
      <c r="H79" s="159"/>
    </row>
    <row r="80" spans="1:8" ht="15.75" x14ac:dyDescent="0.25">
      <c r="A80" s="39">
        <v>25</v>
      </c>
      <c r="B80" s="42" t="s">
        <v>70</v>
      </c>
      <c r="C80" s="101"/>
      <c r="D80" s="105">
        <v>1</v>
      </c>
      <c r="E80" s="105">
        <f>IF(C80=Лист2!$A$2,'Чек-лист'!D80,0)</f>
        <v>0</v>
      </c>
      <c r="F80" s="157"/>
      <c r="G80" s="158"/>
      <c r="H80" s="159"/>
    </row>
    <row r="81" spans="1:8" ht="15.75" x14ac:dyDescent="0.25">
      <c r="A81" s="39">
        <v>26</v>
      </c>
      <c r="B81" s="42" t="s">
        <v>71</v>
      </c>
      <c r="C81" s="101"/>
      <c r="D81" s="105">
        <v>1</v>
      </c>
      <c r="E81" s="105">
        <f>IF(C81=Лист2!$A$2,'Чек-лист'!D81,0)</f>
        <v>0</v>
      </c>
      <c r="F81" s="157"/>
      <c r="G81" s="158"/>
      <c r="H81" s="159"/>
    </row>
    <row r="82" spans="1:8" ht="15.75" x14ac:dyDescent="0.25">
      <c r="A82" s="39">
        <v>27</v>
      </c>
      <c r="B82" s="42" t="s">
        <v>72</v>
      </c>
      <c r="C82" s="101"/>
      <c r="D82" s="105">
        <v>2</v>
      </c>
      <c r="E82" s="105">
        <f>IF(C82=Лист2!$A$2,'Чек-лист'!D82,0)</f>
        <v>0</v>
      </c>
      <c r="F82" s="157"/>
      <c r="G82" s="158"/>
      <c r="H82" s="159"/>
    </row>
    <row r="83" spans="1:8" ht="15.75" x14ac:dyDescent="0.25">
      <c r="A83" s="39">
        <v>28</v>
      </c>
      <c r="B83" s="42" t="s">
        <v>73</v>
      </c>
      <c r="C83" s="101"/>
      <c r="D83" s="105">
        <v>1</v>
      </c>
      <c r="E83" s="105">
        <f>IF(C83=Лист2!$A$2,'Чек-лист'!D83,0)</f>
        <v>0</v>
      </c>
      <c r="F83" s="157"/>
      <c r="G83" s="158"/>
      <c r="H83" s="159"/>
    </row>
    <row r="84" spans="1:8" ht="15.75" x14ac:dyDescent="0.25">
      <c r="A84" s="39">
        <v>29</v>
      </c>
      <c r="B84" s="42" t="s">
        <v>74</v>
      </c>
      <c r="C84" s="101"/>
      <c r="D84" s="105">
        <v>2</v>
      </c>
      <c r="E84" s="105">
        <f>IF(C84=Лист2!$A$2,'Чек-лист'!D84,0)</f>
        <v>0</v>
      </c>
      <c r="F84" s="157"/>
      <c r="G84" s="158"/>
      <c r="H84" s="159"/>
    </row>
    <row r="85" spans="1:8" ht="15.75" x14ac:dyDescent="0.25">
      <c r="A85" s="39">
        <v>30</v>
      </c>
      <c r="B85" s="42" t="s">
        <v>75</v>
      </c>
      <c r="C85" s="101"/>
      <c r="D85" s="105">
        <v>1</v>
      </c>
      <c r="E85" s="105">
        <f>IF(C85=Лист2!$A$2,'Чек-лист'!D85,0)</f>
        <v>0</v>
      </c>
      <c r="F85" s="157"/>
      <c r="G85" s="158"/>
      <c r="H85" s="159"/>
    </row>
    <row r="86" spans="1:8" ht="15.75" x14ac:dyDescent="0.25">
      <c r="A86" s="39">
        <v>31</v>
      </c>
      <c r="B86" s="42" t="s">
        <v>76</v>
      </c>
      <c r="C86" s="101"/>
      <c r="D86" s="105">
        <v>1</v>
      </c>
      <c r="E86" s="105">
        <f>IF(C86=Лист2!$A$2,'Чек-лист'!D86,0)</f>
        <v>0</v>
      </c>
      <c r="F86" s="157"/>
      <c r="G86" s="158"/>
      <c r="H86" s="159"/>
    </row>
    <row r="87" spans="1:8" ht="15.75" x14ac:dyDescent="0.25">
      <c r="A87" s="39">
        <v>32</v>
      </c>
      <c r="B87" s="42" t="s">
        <v>77</v>
      </c>
      <c r="C87" s="101"/>
      <c r="D87" s="105">
        <v>1</v>
      </c>
      <c r="E87" s="105">
        <f>IF(C87=Лист2!$A$2,'Чек-лист'!D87,0)</f>
        <v>0</v>
      </c>
      <c r="F87" s="157"/>
      <c r="G87" s="158"/>
      <c r="H87" s="159"/>
    </row>
    <row r="88" spans="1:8" ht="15.75" x14ac:dyDescent="0.25">
      <c r="A88" s="39">
        <v>33</v>
      </c>
      <c r="B88" s="42" t="s">
        <v>78</v>
      </c>
      <c r="C88" s="101"/>
      <c r="D88" s="105">
        <v>1</v>
      </c>
      <c r="E88" s="105">
        <f>IF(C88=Лист2!$A$2,'Чек-лист'!D88,0)</f>
        <v>0</v>
      </c>
      <c r="F88" s="157"/>
      <c r="G88" s="158"/>
      <c r="H88" s="159"/>
    </row>
    <row r="89" spans="1:8" ht="15.75" x14ac:dyDescent="0.25">
      <c r="A89" s="39">
        <v>34</v>
      </c>
      <c r="B89" s="42" t="s">
        <v>79</v>
      </c>
      <c r="C89" s="101"/>
      <c r="D89" s="105">
        <v>1</v>
      </c>
      <c r="E89" s="105">
        <f>IF(C89=Лист2!$A$2,'Чек-лист'!D89,0)</f>
        <v>0</v>
      </c>
      <c r="F89" s="157"/>
      <c r="G89" s="158"/>
      <c r="H89" s="159"/>
    </row>
    <row r="90" spans="1:8" ht="15.75" x14ac:dyDescent="0.25">
      <c r="A90" s="39">
        <v>35</v>
      </c>
      <c r="B90" s="42" t="s">
        <v>80</v>
      </c>
      <c r="C90" s="101"/>
      <c r="D90" s="105">
        <v>1</v>
      </c>
      <c r="E90" s="105">
        <f>IF(C90=Лист2!$A$2,'Чек-лист'!D90,0)</f>
        <v>0</v>
      </c>
      <c r="F90" s="157"/>
      <c r="G90" s="158"/>
      <c r="H90" s="159"/>
    </row>
    <row r="91" spans="1:8" ht="15.75" x14ac:dyDescent="0.25">
      <c r="A91" s="39">
        <v>36</v>
      </c>
      <c r="B91" s="42" t="s">
        <v>81</v>
      </c>
      <c r="C91" s="101"/>
      <c r="D91" s="105">
        <v>1</v>
      </c>
      <c r="E91" s="105">
        <f>IF(C91=Лист2!$A$2,'Чек-лист'!D91,0)</f>
        <v>0</v>
      </c>
      <c r="F91" s="157"/>
      <c r="G91" s="158"/>
      <c r="H91" s="159"/>
    </row>
    <row r="92" spans="1:8" ht="15.75" x14ac:dyDescent="0.25">
      <c r="A92" s="39">
        <v>37</v>
      </c>
      <c r="B92" s="42" t="s">
        <v>82</v>
      </c>
      <c r="C92" s="101"/>
      <c r="D92" s="105">
        <v>1</v>
      </c>
      <c r="E92" s="105">
        <f>IF(C92=Лист2!$A$2,'Чек-лист'!D92,0)</f>
        <v>0</v>
      </c>
      <c r="F92" s="157"/>
      <c r="G92" s="158"/>
      <c r="H92" s="159"/>
    </row>
    <row r="93" spans="1:8" ht="15.75" x14ac:dyDescent="0.25">
      <c r="A93" s="39">
        <v>38</v>
      </c>
      <c r="B93" s="42" t="s">
        <v>83</v>
      </c>
      <c r="C93" s="101"/>
      <c r="D93" s="105">
        <v>1</v>
      </c>
      <c r="E93" s="105">
        <f>IF(C93=Лист2!$A$2,'Чек-лист'!D93,0)</f>
        <v>0</v>
      </c>
      <c r="F93" s="157"/>
      <c r="G93" s="158"/>
      <c r="H93" s="159"/>
    </row>
    <row r="94" spans="1:8" ht="15.75" x14ac:dyDescent="0.25">
      <c r="A94" s="39">
        <v>39</v>
      </c>
      <c r="B94" s="42" t="s">
        <v>84</v>
      </c>
      <c r="C94" s="101"/>
      <c r="D94" s="105">
        <v>1</v>
      </c>
      <c r="E94" s="105">
        <f>IF(C94=Лист2!$A$2,'Чек-лист'!D94,0)</f>
        <v>0</v>
      </c>
      <c r="F94" s="157"/>
      <c r="G94" s="158"/>
      <c r="H94" s="159"/>
    </row>
    <row r="95" spans="1:8" ht="16.5" thickBot="1" x14ac:dyDescent="0.3">
      <c r="A95" s="43">
        <v>40</v>
      </c>
      <c r="B95" s="44" t="s">
        <v>85</v>
      </c>
      <c r="C95" s="102"/>
      <c r="D95" s="105">
        <v>2</v>
      </c>
      <c r="E95" s="105">
        <f>IF(C95=Лист2!$A$2,'Чек-лист'!D95,0)</f>
        <v>0</v>
      </c>
      <c r="F95" s="160"/>
      <c r="G95" s="161"/>
      <c r="H95" s="162"/>
    </row>
    <row r="96" spans="1:8" ht="37.5" customHeight="1" thickBot="1" x14ac:dyDescent="0.3">
      <c r="A96" s="174"/>
      <c r="B96" s="158"/>
      <c r="C96" s="158"/>
      <c r="D96" s="158"/>
      <c r="E96" s="158"/>
      <c r="F96" s="158"/>
      <c r="G96" s="158"/>
      <c r="H96" s="159"/>
    </row>
    <row r="97" spans="1:8" ht="18.75" x14ac:dyDescent="0.25">
      <c r="A97" s="47"/>
      <c r="B97" s="48" t="s">
        <v>86</v>
      </c>
      <c r="C97" s="49"/>
      <c r="D97" s="105">
        <f>SUM(D99,D110,D112,D113,D114,D115,D116)</f>
        <v>17</v>
      </c>
      <c r="E97" s="105">
        <f>SUM(E99,E110,E112,E113,E114,E115,E116)</f>
        <v>0</v>
      </c>
      <c r="F97" s="126">
        <f>E97</f>
        <v>0</v>
      </c>
      <c r="G97" s="127">
        <f>F97/H97</f>
        <v>0</v>
      </c>
      <c r="H97" s="128">
        <f>D97</f>
        <v>17</v>
      </c>
    </row>
    <row r="98" spans="1:8" x14ac:dyDescent="0.25">
      <c r="A98" s="29"/>
      <c r="B98" s="30"/>
      <c r="C98" s="18"/>
      <c r="D98" s="105"/>
      <c r="E98" s="105">
        <f>IF(C98=Лист2!$A$2,'Чек-лист'!D98,0)</f>
        <v>0</v>
      </c>
      <c r="F98" s="154"/>
      <c r="G98" s="155"/>
      <c r="H98" s="156"/>
    </row>
    <row r="99" spans="1:8" ht="15.75" x14ac:dyDescent="0.25">
      <c r="A99" s="29">
        <v>41</v>
      </c>
      <c r="B99" s="31" t="s">
        <v>87</v>
      </c>
      <c r="C99" s="103"/>
      <c r="D99" s="105">
        <f>MAX(D100:D110)</f>
        <v>6</v>
      </c>
      <c r="E99" s="105">
        <f>MAX(E100:E110)</f>
        <v>0</v>
      </c>
      <c r="F99" s="157"/>
      <c r="G99" s="158"/>
      <c r="H99" s="159"/>
    </row>
    <row r="100" spans="1:8" ht="15.75" x14ac:dyDescent="0.25">
      <c r="A100" s="29"/>
      <c r="B100" s="32" t="s">
        <v>88</v>
      </c>
      <c r="C100" s="101" t="s">
        <v>218</v>
      </c>
      <c r="D100" s="105">
        <v>1</v>
      </c>
      <c r="E100" s="105">
        <f>IF(C100=Лист2!$A$2,'Чек-лист'!D100,0)</f>
        <v>0</v>
      </c>
      <c r="F100" s="157"/>
      <c r="G100" s="158"/>
      <c r="H100" s="159"/>
    </row>
    <row r="101" spans="1:8" ht="15.75" x14ac:dyDescent="0.25">
      <c r="A101" s="29"/>
      <c r="B101" s="32" t="s">
        <v>89</v>
      </c>
      <c r="C101" s="101" t="s">
        <v>218</v>
      </c>
      <c r="D101" s="105">
        <v>1</v>
      </c>
      <c r="E101" s="105">
        <f>IF(C101=Лист2!$A$2,'Чек-лист'!D101,0)</f>
        <v>0</v>
      </c>
      <c r="F101" s="157"/>
      <c r="G101" s="158"/>
      <c r="H101" s="159"/>
    </row>
    <row r="102" spans="1:8" ht="15.75" x14ac:dyDescent="0.25">
      <c r="A102" s="29"/>
      <c r="B102" s="32" t="s">
        <v>90</v>
      </c>
      <c r="C102" s="101" t="s">
        <v>218</v>
      </c>
      <c r="D102" s="105">
        <v>1</v>
      </c>
      <c r="E102" s="105">
        <f>IF(C102=Лист2!$A$2,'Чек-лист'!D102,0)</f>
        <v>0</v>
      </c>
      <c r="F102" s="157"/>
      <c r="G102" s="158"/>
      <c r="H102" s="159"/>
    </row>
    <row r="103" spans="1:8" ht="15.75" x14ac:dyDescent="0.25">
      <c r="A103" s="29"/>
      <c r="B103" s="32" t="s">
        <v>91</v>
      </c>
      <c r="C103" s="101" t="s">
        <v>218</v>
      </c>
      <c r="D103" s="105">
        <v>2</v>
      </c>
      <c r="E103" s="105">
        <f>IF(C103=Лист2!$A$2,'Чек-лист'!D103,0)</f>
        <v>0</v>
      </c>
      <c r="F103" s="157"/>
      <c r="G103" s="158"/>
      <c r="H103" s="159"/>
    </row>
    <row r="104" spans="1:8" ht="15.75" x14ac:dyDescent="0.25">
      <c r="A104" s="29"/>
      <c r="B104" s="32" t="s">
        <v>92</v>
      </c>
      <c r="C104" s="101" t="s">
        <v>218</v>
      </c>
      <c r="D104" s="105">
        <v>2</v>
      </c>
      <c r="E104" s="105">
        <f>IF(C104=Лист2!$A$2,'Чек-лист'!D104,0)</f>
        <v>0</v>
      </c>
      <c r="F104" s="157"/>
      <c r="G104" s="158"/>
      <c r="H104" s="159"/>
    </row>
    <row r="105" spans="1:8" ht="15.75" x14ac:dyDescent="0.25">
      <c r="A105" s="29"/>
      <c r="B105" s="32" t="s">
        <v>93</v>
      </c>
      <c r="C105" s="101" t="s">
        <v>218</v>
      </c>
      <c r="D105" s="105">
        <v>3</v>
      </c>
      <c r="E105" s="105">
        <f>IF(C105=Лист2!$A$2,'Чек-лист'!D105,0)</f>
        <v>0</v>
      </c>
      <c r="F105" s="157"/>
      <c r="G105" s="158"/>
      <c r="H105" s="159"/>
    </row>
    <row r="106" spans="1:8" ht="15.75" x14ac:dyDescent="0.25">
      <c r="A106" s="29"/>
      <c r="B106" s="32" t="s">
        <v>94</v>
      </c>
      <c r="C106" s="101" t="s">
        <v>218</v>
      </c>
      <c r="D106" s="105">
        <v>4</v>
      </c>
      <c r="E106" s="105">
        <f>IF(C106=Лист2!$A$2,'Чек-лист'!D106,0)</f>
        <v>0</v>
      </c>
      <c r="F106" s="157"/>
      <c r="G106" s="158"/>
      <c r="H106" s="159"/>
    </row>
    <row r="107" spans="1:8" ht="15.75" x14ac:dyDescent="0.25">
      <c r="A107" s="29"/>
      <c r="B107" s="32" t="s">
        <v>95</v>
      </c>
      <c r="C107" s="101" t="s">
        <v>218</v>
      </c>
      <c r="D107" s="105">
        <v>4</v>
      </c>
      <c r="E107" s="105">
        <f>IF(C107=Лист2!$A$2,'Чек-лист'!D107,0)</f>
        <v>0</v>
      </c>
      <c r="F107" s="157"/>
      <c r="G107" s="158"/>
      <c r="H107" s="159"/>
    </row>
    <row r="108" spans="1:8" ht="15.75" x14ac:dyDescent="0.25">
      <c r="A108" s="29"/>
      <c r="B108" s="32" t="s">
        <v>96</v>
      </c>
      <c r="C108" s="101" t="s">
        <v>218</v>
      </c>
      <c r="D108" s="105">
        <v>5</v>
      </c>
      <c r="E108" s="105">
        <f>IF(C108=Лист2!$A$2,'Чек-лист'!D108,0)</f>
        <v>0</v>
      </c>
      <c r="F108" s="157"/>
      <c r="G108" s="158"/>
      <c r="H108" s="159"/>
    </row>
    <row r="109" spans="1:8" ht="15.75" x14ac:dyDescent="0.25">
      <c r="A109" s="29"/>
      <c r="B109" s="32" t="s">
        <v>97</v>
      </c>
      <c r="C109" s="101" t="s">
        <v>218</v>
      </c>
      <c r="D109" s="105">
        <v>6</v>
      </c>
      <c r="E109" s="105">
        <f>IF(C109=Лист2!$A$2,'Чек-лист'!D109,0)</f>
        <v>0</v>
      </c>
      <c r="F109" s="157"/>
      <c r="G109" s="158"/>
      <c r="H109" s="159"/>
    </row>
    <row r="110" spans="1:8" ht="15.75" x14ac:dyDescent="0.25">
      <c r="A110" s="29">
        <v>42</v>
      </c>
      <c r="B110" s="31" t="s">
        <v>98</v>
      </c>
      <c r="C110" s="101" t="s">
        <v>218</v>
      </c>
      <c r="D110" s="105">
        <v>6</v>
      </c>
      <c r="E110" s="105">
        <f>IF(C110=Лист2!$A$2,'Чек-лист'!D110,0)</f>
        <v>0</v>
      </c>
      <c r="F110" s="157"/>
      <c r="G110" s="158"/>
      <c r="H110" s="159"/>
    </row>
    <row r="111" spans="1:8" ht="15.75" x14ac:dyDescent="0.25">
      <c r="A111" s="29"/>
      <c r="B111" s="31" t="s">
        <v>99</v>
      </c>
      <c r="C111" s="18"/>
      <c r="D111" s="105"/>
      <c r="E111" s="105">
        <f>IF(C111=Лист2!$A$2,'Чек-лист'!D111,0)</f>
        <v>0</v>
      </c>
      <c r="F111" s="157"/>
      <c r="G111" s="158"/>
      <c r="H111" s="159"/>
    </row>
    <row r="112" spans="1:8" ht="15.75" x14ac:dyDescent="0.25">
      <c r="A112" s="29">
        <v>43</v>
      </c>
      <c r="B112" s="32" t="s">
        <v>100</v>
      </c>
      <c r="C112" s="101"/>
      <c r="D112" s="105">
        <v>1</v>
      </c>
      <c r="E112" s="105">
        <f>IF(C112=Лист2!$A$2,'Чек-лист'!D112,0)</f>
        <v>0</v>
      </c>
      <c r="F112" s="157"/>
      <c r="G112" s="158"/>
      <c r="H112" s="159"/>
    </row>
    <row r="113" spans="1:8" ht="15.75" x14ac:dyDescent="0.25">
      <c r="A113" s="29">
        <v>44</v>
      </c>
      <c r="B113" s="32" t="s">
        <v>101</v>
      </c>
      <c r="C113" s="101"/>
      <c r="D113" s="105">
        <v>1</v>
      </c>
      <c r="E113" s="105">
        <f>IF(C113=Лист2!$A$2,'Чек-лист'!D113,0)</f>
        <v>0</v>
      </c>
      <c r="F113" s="157"/>
      <c r="G113" s="158"/>
      <c r="H113" s="159"/>
    </row>
    <row r="114" spans="1:8" ht="15.75" x14ac:dyDescent="0.25">
      <c r="A114" s="29">
        <v>45</v>
      </c>
      <c r="B114" s="32" t="s">
        <v>102</v>
      </c>
      <c r="C114" s="101"/>
      <c r="D114" s="105">
        <v>1</v>
      </c>
      <c r="E114" s="105">
        <f>IF(C114=Лист2!$A$2,'Чек-лист'!D114,0)</f>
        <v>0</v>
      </c>
      <c r="F114" s="157"/>
      <c r="G114" s="158"/>
      <c r="H114" s="159"/>
    </row>
    <row r="115" spans="1:8" ht="15.75" x14ac:dyDescent="0.25">
      <c r="A115" s="29">
        <v>46</v>
      </c>
      <c r="B115" s="32" t="s">
        <v>103</v>
      </c>
      <c r="C115" s="101"/>
      <c r="D115" s="105">
        <v>1</v>
      </c>
      <c r="E115" s="105">
        <f>IF(C115=Лист2!$A$2,'Чек-лист'!D115,0)</f>
        <v>0</v>
      </c>
      <c r="F115" s="157"/>
      <c r="G115" s="158"/>
      <c r="H115" s="159"/>
    </row>
    <row r="116" spans="1:8" ht="16.5" thickBot="1" x14ac:dyDescent="0.3">
      <c r="A116" s="33">
        <v>47</v>
      </c>
      <c r="B116" s="34" t="s">
        <v>104</v>
      </c>
      <c r="C116" s="102"/>
      <c r="D116" s="105">
        <v>1</v>
      </c>
      <c r="E116" s="105">
        <f>IF(C116=Лист2!$A$2,'Чек-лист'!D116,0)</f>
        <v>0</v>
      </c>
      <c r="F116" s="160"/>
      <c r="G116" s="161"/>
      <c r="H116" s="162"/>
    </row>
    <row r="117" spans="1:8" ht="31.5" customHeight="1" thickBot="1" x14ac:dyDescent="0.3">
      <c r="A117" s="178"/>
      <c r="B117" s="179"/>
      <c r="C117" s="179"/>
      <c r="D117" s="179"/>
      <c r="E117" s="179"/>
      <c r="F117" s="179"/>
      <c r="G117" s="179"/>
      <c r="H117" s="180"/>
    </row>
    <row r="118" spans="1:8" ht="18.75" x14ac:dyDescent="0.25">
      <c r="A118" s="45"/>
      <c r="B118" s="46" t="s">
        <v>105</v>
      </c>
      <c r="C118" s="46"/>
      <c r="D118" s="46">
        <f>SUM(D121:D136)</f>
        <v>32</v>
      </c>
      <c r="E118" s="46">
        <f>SUM(E121:E136)</f>
        <v>0</v>
      </c>
      <c r="F118" s="129">
        <f>E118</f>
        <v>0</v>
      </c>
      <c r="G118" s="130">
        <f>F118/H118</f>
        <v>0</v>
      </c>
      <c r="H118" s="131">
        <f>D118</f>
        <v>32</v>
      </c>
    </row>
    <row r="119" spans="1:8" x14ac:dyDescent="0.25">
      <c r="A119" s="24"/>
      <c r="B119" s="25"/>
      <c r="C119" s="18"/>
      <c r="D119" s="105"/>
      <c r="E119" s="105">
        <f>IF(C119=Лист2!$A$2,'Чек-лист'!D119,0)</f>
        <v>0</v>
      </c>
      <c r="F119" s="154"/>
      <c r="G119" s="155"/>
      <c r="H119" s="156"/>
    </row>
    <row r="120" spans="1:8" ht="15.75" x14ac:dyDescent="0.25">
      <c r="A120" s="24"/>
      <c r="B120" s="26" t="s">
        <v>106</v>
      </c>
      <c r="C120" s="18"/>
      <c r="D120" s="105"/>
      <c r="E120" s="105">
        <f>IF(C120=Лист2!$A$2,'Чек-лист'!D120,0)</f>
        <v>0</v>
      </c>
      <c r="F120" s="157"/>
      <c r="G120" s="158"/>
      <c r="H120" s="159"/>
    </row>
    <row r="121" spans="1:8" ht="15.75" x14ac:dyDescent="0.25">
      <c r="A121" s="24">
        <v>48</v>
      </c>
      <c r="B121" s="27" t="s">
        <v>107</v>
      </c>
      <c r="C121" s="101"/>
      <c r="D121" s="105">
        <v>1</v>
      </c>
      <c r="E121" s="105">
        <f>IF(C121=Лист2!$A$2,'Чек-лист'!D121,0)</f>
        <v>0</v>
      </c>
      <c r="F121" s="157"/>
      <c r="G121" s="158"/>
      <c r="H121" s="159"/>
    </row>
    <row r="122" spans="1:8" ht="15.75" x14ac:dyDescent="0.25">
      <c r="A122" s="24">
        <v>49</v>
      </c>
      <c r="B122" s="27" t="s">
        <v>108</v>
      </c>
      <c r="C122" s="101"/>
      <c r="D122" s="105">
        <v>1</v>
      </c>
      <c r="E122" s="105">
        <f>IF(C122=Лист2!$A$2,'Чек-лист'!D122,0)</f>
        <v>0</v>
      </c>
      <c r="F122" s="157"/>
      <c r="G122" s="158"/>
      <c r="H122" s="159"/>
    </row>
    <row r="123" spans="1:8" ht="15.75" x14ac:dyDescent="0.25">
      <c r="A123" s="24">
        <v>50</v>
      </c>
      <c r="B123" s="27" t="s">
        <v>109</v>
      </c>
      <c r="C123" s="101"/>
      <c r="D123" s="105">
        <v>1</v>
      </c>
      <c r="E123" s="105">
        <f>IF(C123=Лист2!$A$2,'Чек-лист'!D123,0)</f>
        <v>0</v>
      </c>
      <c r="F123" s="157"/>
      <c r="G123" s="158"/>
      <c r="H123" s="159"/>
    </row>
    <row r="124" spans="1:8" ht="15.75" x14ac:dyDescent="0.25">
      <c r="A124" s="24">
        <v>51</v>
      </c>
      <c r="B124" s="27" t="s">
        <v>110</v>
      </c>
      <c r="C124" s="101"/>
      <c r="D124" s="105">
        <v>2</v>
      </c>
      <c r="E124" s="105">
        <f>IF(C124=Лист2!$A$2,'Чек-лист'!D124,0)</f>
        <v>0</v>
      </c>
      <c r="F124" s="157"/>
      <c r="G124" s="158"/>
      <c r="H124" s="159"/>
    </row>
    <row r="125" spans="1:8" ht="15.75" x14ac:dyDescent="0.25">
      <c r="A125" s="24">
        <v>52</v>
      </c>
      <c r="B125" s="27" t="s">
        <v>111</v>
      </c>
      <c r="C125" s="101"/>
      <c r="D125" s="105">
        <v>2</v>
      </c>
      <c r="E125" s="105">
        <f>IF(C125=Лист2!$A$2,'Чек-лист'!D125,0)</f>
        <v>0</v>
      </c>
      <c r="F125" s="157"/>
      <c r="G125" s="158"/>
      <c r="H125" s="159"/>
    </row>
    <row r="126" spans="1:8" ht="15.75" x14ac:dyDescent="0.25">
      <c r="A126" s="24">
        <v>53</v>
      </c>
      <c r="B126" s="27" t="s">
        <v>112</v>
      </c>
      <c r="C126" s="101"/>
      <c r="D126" s="105">
        <v>2</v>
      </c>
      <c r="E126" s="105">
        <f>IF(C126=Лист2!$A$2,'Чек-лист'!D126,0)</f>
        <v>0</v>
      </c>
      <c r="F126" s="157"/>
      <c r="G126" s="158"/>
      <c r="H126" s="159"/>
    </row>
    <row r="127" spans="1:8" ht="15.75" x14ac:dyDescent="0.25">
      <c r="A127" s="24">
        <v>54</v>
      </c>
      <c r="B127" s="27" t="s">
        <v>113</v>
      </c>
      <c r="C127" s="101"/>
      <c r="D127" s="105">
        <v>3</v>
      </c>
      <c r="E127" s="105">
        <f>IF(C127=Лист2!$A$2,'Чек-лист'!D127,0)</f>
        <v>0</v>
      </c>
      <c r="F127" s="157"/>
      <c r="G127" s="158"/>
      <c r="H127" s="159"/>
    </row>
    <row r="128" spans="1:8" ht="15.75" x14ac:dyDescent="0.25">
      <c r="A128" s="24">
        <v>55</v>
      </c>
      <c r="B128" s="27" t="s">
        <v>114</v>
      </c>
      <c r="C128" s="101"/>
      <c r="D128" s="105">
        <v>2</v>
      </c>
      <c r="E128" s="105">
        <f>IF(C128=Лист2!$A$2,'Чек-лист'!D128,0)</f>
        <v>0</v>
      </c>
      <c r="F128" s="157"/>
      <c r="G128" s="158"/>
      <c r="H128" s="159"/>
    </row>
    <row r="129" spans="1:8" ht="15.75" x14ac:dyDescent="0.25">
      <c r="A129" s="24">
        <v>56</v>
      </c>
      <c r="B129" s="27" t="s">
        <v>115</v>
      </c>
      <c r="C129" s="101"/>
      <c r="D129" s="105">
        <v>2</v>
      </c>
      <c r="E129" s="105">
        <f>IF(C129=Лист2!$A$2,'Чек-лист'!D129,0)</f>
        <v>0</v>
      </c>
      <c r="F129" s="157"/>
      <c r="G129" s="158"/>
      <c r="H129" s="159"/>
    </row>
    <row r="130" spans="1:8" ht="15.75" x14ac:dyDescent="0.25">
      <c r="A130" s="24">
        <v>57</v>
      </c>
      <c r="B130" s="27" t="s">
        <v>116</v>
      </c>
      <c r="C130" s="101"/>
      <c r="D130" s="105">
        <v>2</v>
      </c>
      <c r="E130" s="105">
        <f>IF(C130=Лист2!$A$2,'Чек-лист'!D130,0)</f>
        <v>0</v>
      </c>
      <c r="F130" s="157"/>
      <c r="G130" s="158"/>
      <c r="H130" s="159"/>
    </row>
    <row r="131" spans="1:8" ht="15.75" x14ac:dyDescent="0.25">
      <c r="A131" s="24">
        <v>58</v>
      </c>
      <c r="B131" s="27" t="s">
        <v>117</v>
      </c>
      <c r="C131" s="101"/>
      <c r="D131" s="105">
        <v>2</v>
      </c>
      <c r="E131" s="105">
        <f>IF(C131=Лист2!$A$2,'Чек-лист'!D131,0)</f>
        <v>0</v>
      </c>
      <c r="F131" s="157"/>
      <c r="G131" s="158"/>
      <c r="H131" s="159"/>
    </row>
    <row r="132" spans="1:8" ht="15.75" x14ac:dyDescent="0.25">
      <c r="A132" s="24">
        <v>59</v>
      </c>
      <c r="B132" s="27" t="s">
        <v>118</v>
      </c>
      <c r="C132" s="101"/>
      <c r="D132" s="105">
        <v>3</v>
      </c>
      <c r="E132" s="105">
        <f>IF(C132=Лист2!$A$2,'Чек-лист'!D132,0)</f>
        <v>0</v>
      </c>
      <c r="F132" s="157"/>
      <c r="G132" s="158"/>
      <c r="H132" s="159"/>
    </row>
    <row r="133" spans="1:8" ht="15.75" x14ac:dyDescent="0.25">
      <c r="A133" s="24">
        <v>60</v>
      </c>
      <c r="B133" s="27" t="s">
        <v>119</v>
      </c>
      <c r="C133" s="101"/>
      <c r="D133" s="105">
        <v>3</v>
      </c>
      <c r="E133" s="105">
        <f>IF(C133=Лист2!$A$2,'Чек-лист'!D133,0)</f>
        <v>0</v>
      </c>
      <c r="F133" s="157"/>
      <c r="G133" s="158"/>
      <c r="H133" s="159"/>
    </row>
    <row r="134" spans="1:8" ht="15.75" x14ac:dyDescent="0.25">
      <c r="A134" s="24">
        <v>61</v>
      </c>
      <c r="B134" s="27" t="s">
        <v>120</v>
      </c>
      <c r="C134" s="101"/>
      <c r="D134" s="105">
        <v>2</v>
      </c>
      <c r="E134" s="105">
        <f>IF(C134=Лист2!$A$2,'Чек-лист'!D134,0)</f>
        <v>0</v>
      </c>
      <c r="F134" s="157"/>
      <c r="G134" s="158"/>
      <c r="H134" s="159"/>
    </row>
    <row r="135" spans="1:8" ht="15.75" x14ac:dyDescent="0.25">
      <c r="A135" s="24">
        <v>62</v>
      </c>
      <c r="B135" s="27" t="s">
        <v>121</v>
      </c>
      <c r="C135" s="101"/>
      <c r="D135" s="105">
        <v>2</v>
      </c>
      <c r="E135" s="105">
        <f>IF(C135=Лист2!$A$2,'Чек-лист'!D135,0)</f>
        <v>0</v>
      </c>
      <c r="F135" s="157"/>
      <c r="G135" s="158"/>
      <c r="H135" s="159"/>
    </row>
    <row r="136" spans="1:8" ht="16.5" thickBot="1" x14ac:dyDescent="0.3">
      <c r="A136" s="28">
        <v>63</v>
      </c>
      <c r="B136" s="56" t="s">
        <v>122</v>
      </c>
      <c r="C136" s="102"/>
      <c r="D136" s="105">
        <v>2</v>
      </c>
      <c r="E136" s="105">
        <f>IF(C136=Лист2!$A$2,'Чек-лист'!D136,0)</f>
        <v>0</v>
      </c>
      <c r="F136" s="160"/>
      <c r="G136" s="161"/>
      <c r="H136" s="162"/>
    </row>
    <row r="137" spans="1:8" ht="27.75" customHeight="1" thickBot="1" x14ac:dyDescent="0.3">
      <c r="A137" s="174"/>
      <c r="B137" s="158"/>
      <c r="C137" s="158"/>
      <c r="D137" s="158"/>
      <c r="E137" s="158"/>
      <c r="F137" s="158"/>
      <c r="G137" s="158"/>
      <c r="H137" s="159"/>
    </row>
    <row r="138" spans="1:8" ht="18.75" x14ac:dyDescent="0.25">
      <c r="A138" s="57"/>
      <c r="B138" s="58" t="s">
        <v>220</v>
      </c>
      <c r="C138" s="59"/>
      <c r="D138" s="105">
        <f>SUM(D140,D142:D155)</f>
        <v>30</v>
      </c>
      <c r="E138" s="105">
        <f>SUM(E140,E142:E155)</f>
        <v>0</v>
      </c>
      <c r="F138" s="132">
        <f>E138</f>
        <v>0</v>
      </c>
      <c r="G138" s="133">
        <f>F138/H138</f>
        <v>0</v>
      </c>
      <c r="H138" s="134">
        <f>D138</f>
        <v>30</v>
      </c>
    </row>
    <row r="139" spans="1:8" x14ac:dyDescent="0.25">
      <c r="A139" s="60"/>
      <c r="B139" s="61"/>
      <c r="C139" s="18"/>
      <c r="D139" s="105"/>
      <c r="E139" s="105">
        <f>IF(C139=Лист2!$A$2,'Чек-лист'!D139,0)</f>
        <v>0</v>
      </c>
      <c r="F139" s="154"/>
      <c r="G139" s="155"/>
      <c r="H139" s="156"/>
    </row>
    <row r="140" spans="1:8" ht="15.75" x14ac:dyDescent="0.25">
      <c r="A140" s="60">
        <v>64</v>
      </c>
      <c r="B140" s="62" t="s">
        <v>123</v>
      </c>
      <c r="C140" s="101"/>
      <c r="D140" s="105">
        <v>1</v>
      </c>
      <c r="E140" s="105">
        <f>IF(C140=Лист2!$A$2,'Чек-лист'!D140,0)</f>
        <v>0</v>
      </c>
      <c r="F140" s="157"/>
      <c r="G140" s="158"/>
      <c r="H140" s="159"/>
    </row>
    <row r="141" spans="1:8" ht="15.75" x14ac:dyDescent="0.25">
      <c r="A141" s="60"/>
      <c r="B141" s="62" t="s">
        <v>124</v>
      </c>
      <c r="C141" s="18"/>
      <c r="D141" s="105"/>
      <c r="E141" s="105">
        <f>IF(C141=Лист2!$A$2,'Чек-лист'!D141,0)</f>
        <v>0</v>
      </c>
      <c r="F141" s="157"/>
      <c r="G141" s="158"/>
      <c r="H141" s="159"/>
    </row>
    <row r="142" spans="1:8" ht="15.75" x14ac:dyDescent="0.25">
      <c r="A142" s="60">
        <v>65</v>
      </c>
      <c r="B142" s="63" t="s">
        <v>125</v>
      </c>
      <c r="C142" s="101"/>
      <c r="D142" s="105">
        <v>1</v>
      </c>
      <c r="E142" s="105">
        <f>IF(C142=Лист2!$A$2,'Чек-лист'!D142,0)</f>
        <v>0</v>
      </c>
      <c r="F142" s="157"/>
      <c r="G142" s="158"/>
      <c r="H142" s="159"/>
    </row>
    <row r="143" spans="1:8" ht="15.75" x14ac:dyDescent="0.25">
      <c r="A143" s="60">
        <v>66</v>
      </c>
      <c r="B143" s="63" t="s">
        <v>126</v>
      </c>
      <c r="C143" s="101"/>
      <c r="D143" s="105">
        <v>1</v>
      </c>
      <c r="E143" s="105">
        <f>IF(C143=Лист2!$A$2,'Чек-лист'!D143,0)</f>
        <v>0</v>
      </c>
      <c r="F143" s="157"/>
      <c r="G143" s="158"/>
      <c r="H143" s="159"/>
    </row>
    <row r="144" spans="1:8" ht="15.75" x14ac:dyDescent="0.25">
      <c r="A144" s="60">
        <v>67</v>
      </c>
      <c r="B144" s="63" t="s">
        <v>127</v>
      </c>
      <c r="C144" s="101"/>
      <c r="D144" s="105">
        <v>2</v>
      </c>
      <c r="E144" s="105">
        <f>IF(C144=Лист2!$A$2,'Чек-лист'!D144,0)</f>
        <v>0</v>
      </c>
      <c r="F144" s="157"/>
      <c r="G144" s="158"/>
      <c r="H144" s="159"/>
    </row>
    <row r="145" spans="1:8" ht="15.75" x14ac:dyDescent="0.25">
      <c r="A145" s="60">
        <v>68</v>
      </c>
      <c r="B145" s="63" t="s">
        <v>128</v>
      </c>
      <c r="C145" s="101"/>
      <c r="D145" s="105">
        <v>1</v>
      </c>
      <c r="E145" s="105">
        <f>IF(C145=Лист2!$A$2,'Чек-лист'!D145,0)</f>
        <v>0</v>
      </c>
      <c r="F145" s="157"/>
      <c r="G145" s="158"/>
      <c r="H145" s="159"/>
    </row>
    <row r="146" spans="1:8" ht="15.75" x14ac:dyDescent="0.25">
      <c r="A146" s="60">
        <v>69</v>
      </c>
      <c r="B146" s="63" t="s">
        <v>129</v>
      </c>
      <c r="C146" s="101"/>
      <c r="D146" s="105">
        <v>2</v>
      </c>
      <c r="E146" s="105">
        <f>IF(C146=Лист2!$A$2,'Чек-лист'!D146,0)</f>
        <v>0</v>
      </c>
      <c r="F146" s="157"/>
      <c r="G146" s="158"/>
      <c r="H146" s="159"/>
    </row>
    <row r="147" spans="1:8" ht="15.75" x14ac:dyDescent="0.25">
      <c r="A147" s="60">
        <v>70</v>
      </c>
      <c r="B147" s="63" t="s">
        <v>130</v>
      </c>
      <c r="C147" s="101"/>
      <c r="D147" s="105">
        <v>2</v>
      </c>
      <c r="E147" s="105">
        <f>IF(C147=Лист2!$A$2,'Чек-лист'!D147,0)</f>
        <v>0</v>
      </c>
      <c r="F147" s="157"/>
      <c r="G147" s="158"/>
      <c r="H147" s="159"/>
    </row>
    <row r="148" spans="1:8" ht="15.75" x14ac:dyDescent="0.25">
      <c r="A148" s="60">
        <v>71</v>
      </c>
      <c r="B148" s="63" t="s">
        <v>131</v>
      </c>
      <c r="C148" s="101"/>
      <c r="D148" s="105">
        <v>1</v>
      </c>
      <c r="E148" s="105">
        <f>IF(C148=Лист2!$A$2,'Чек-лист'!D148,0)</f>
        <v>0</v>
      </c>
      <c r="F148" s="157"/>
      <c r="G148" s="158"/>
      <c r="H148" s="159"/>
    </row>
    <row r="149" spans="1:8" ht="15.75" x14ac:dyDescent="0.25">
      <c r="A149" s="60">
        <v>72</v>
      </c>
      <c r="B149" s="63" t="s">
        <v>132</v>
      </c>
      <c r="C149" s="101"/>
      <c r="D149" s="105">
        <v>2</v>
      </c>
      <c r="E149" s="105">
        <f>IF(C149=Лист2!$A$2,'Чек-лист'!D149,0)</f>
        <v>0</v>
      </c>
      <c r="F149" s="157"/>
      <c r="G149" s="158"/>
      <c r="H149" s="159"/>
    </row>
    <row r="150" spans="1:8" ht="15.75" x14ac:dyDescent="0.25">
      <c r="A150" s="60">
        <v>73</v>
      </c>
      <c r="B150" s="63" t="s">
        <v>133</v>
      </c>
      <c r="C150" s="101"/>
      <c r="D150" s="105">
        <v>2</v>
      </c>
      <c r="E150" s="105">
        <f>IF(C150=Лист2!$A$2,'Чек-лист'!D150,0)</f>
        <v>0</v>
      </c>
      <c r="F150" s="157"/>
      <c r="G150" s="158"/>
      <c r="H150" s="159"/>
    </row>
    <row r="151" spans="1:8" ht="15.75" x14ac:dyDescent="0.25">
      <c r="A151" s="60">
        <v>74</v>
      </c>
      <c r="B151" s="63" t="s">
        <v>134</v>
      </c>
      <c r="C151" s="101"/>
      <c r="D151" s="105">
        <v>3</v>
      </c>
      <c r="E151" s="105">
        <f>IF(C151=Лист2!$A$2,'Чек-лист'!D151,0)</f>
        <v>0</v>
      </c>
      <c r="F151" s="157"/>
      <c r="G151" s="158"/>
      <c r="H151" s="159"/>
    </row>
    <row r="152" spans="1:8" ht="15.75" x14ac:dyDescent="0.25">
      <c r="A152" s="60">
        <v>75</v>
      </c>
      <c r="B152" s="63" t="s">
        <v>135</v>
      </c>
      <c r="C152" s="101"/>
      <c r="D152" s="105">
        <v>2</v>
      </c>
      <c r="E152" s="105">
        <f>IF(C152=Лист2!$A$2,'Чек-лист'!D152,0)</f>
        <v>0</v>
      </c>
      <c r="F152" s="157"/>
      <c r="G152" s="158"/>
      <c r="H152" s="159"/>
    </row>
    <row r="153" spans="1:8" ht="15.75" x14ac:dyDescent="0.25">
      <c r="A153" s="60">
        <v>76</v>
      </c>
      <c r="B153" s="63" t="s">
        <v>136</v>
      </c>
      <c r="C153" s="101"/>
      <c r="D153" s="105">
        <v>2</v>
      </c>
      <c r="E153" s="105">
        <f>IF(C153=Лист2!$A$2,'Чек-лист'!D153,0)</f>
        <v>0</v>
      </c>
      <c r="F153" s="157"/>
      <c r="G153" s="158"/>
      <c r="H153" s="159"/>
    </row>
    <row r="154" spans="1:8" ht="15.75" x14ac:dyDescent="0.25">
      <c r="A154" s="60">
        <v>77</v>
      </c>
      <c r="B154" s="63" t="s">
        <v>137</v>
      </c>
      <c r="C154" s="101"/>
      <c r="D154" s="105">
        <v>3</v>
      </c>
      <c r="E154" s="105">
        <f>IF(C154=Лист2!$A$2,'Чек-лист'!D154,0)</f>
        <v>0</v>
      </c>
      <c r="F154" s="157"/>
      <c r="G154" s="158"/>
      <c r="H154" s="159"/>
    </row>
    <row r="155" spans="1:8" ht="16.5" thickBot="1" x14ac:dyDescent="0.3">
      <c r="A155" s="64">
        <v>78</v>
      </c>
      <c r="B155" s="65" t="s">
        <v>138</v>
      </c>
      <c r="C155" s="102"/>
      <c r="D155" s="105">
        <v>5</v>
      </c>
      <c r="E155" s="105">
        <f>IF(C155=Лист2!$A$2,'Чек-лист'!D155,0)</f>
        <v>0</v>
      </c>
      <c r="F155" s="160"/>
      <c r="G155" s="161"/>
      <c r="H155" s="162"/>
    </row>
    <row r="156" spans="1:8" ht="33.75" customHeight="1" thickBot="1" x14ac:dyDescent="0.3">
      <c r="A156" s="174"/>
      <c r="B156" s="158"/>
      <c r="C156" s="158"/>
      <c r="D156" s="158"/>
      <c r="E156" s="158"/>
      <c r="F156" s="158"/>
      <c r="G156" s="158"/>
      <c r="H156" s="159"/>
    </row>
    <row r="157" spans="1:8" ht="18.75" x14ac:dyDescent="0.25">
      <c r="A157" s="66"/>
      <c r="B157" s="67" t="s">
        <v>139</v>
      </c>
      <c r="C157" s="68"/>
      <c r="D157" s="105">
        <f>SUM(D159:D165)</f>
        <v>23</v>
      </c>
      <c r="E157" s="105">
        <f>SUM(E159:E165)</f>
        <v>0</v>
      </c>
      <c r="F157" s="135">
        <f>E157</f>
        <v>0</v>
      </c>
      <c r="G157" s="136">
        <f>F157/H157</f>
        <v>0</v>
      </c>
      <c r="H157" s="137">
        <f>D157</f>
        <v>23</v>
      </c>
    </row>
    <row r="158" spans="1:8" x14ac:dyDescent="0.25">
      <c r="A158" s="50"/>
      <c r="B158" s="51"/>
      <c r="C158" s="18"/>
      <c r="D158" s="105"/>
      <c r="E158" s="105">
        <f>IF(C158=Лист2!$A$2,'Чек-лист'!D158,0)</f>
        <v>0</v>
      </c>
      <c r="F158" s="154"/>
      <c r="G158" s="155"/>
      <c r="H158" s="156"/>
    </row>
    <row r="159" spans="1:8" ht="15.75" x14ac:dyDescent="0.25">
      <c r="A159" s="50">
        <v>79</v>
      </c>
      <c r="B159" s="52" t="s">
        <v>140</v>
      </c>
      <c r="C159" s="101"/>
      <c r="D159" s="105">
        <v>5</v>
      </c>
      <c r="E159" s="105">
        <f>IF(C159=Лист2!$A$2,'Чек-лист'!D159,0)</f>
        <v>0</v>
      </c>
      <c r="F159" s="157"/>
      <c r="G159" s="158"/>
      <c r="H159" s="159"/>
    </row>
    <row r="160" spans="1:8" ht="15.75" x14ac:dyDescent="0.25">
      <c r="A160" s="50">
        <v>80</v>
      </c>
      <c r="B160" s="52" t="s">
        <v>141</v>
      </c>
      <c r="C160" s="101"/>
      <c r="D160" s="105">
        <v>2</v>
      </c>
      <c r="E160" s="105">
        <f>IF(C160=Лист2!$A$2,'Чек-лист'!D160,0)</f>
        <v>0</v>
      </c>
      <c r="F160" s="157"/>
      <c r="G160" s="158"/>
      <c r="H160" s="159"/>
    </row>
    <row r="161" spans="1:8" ht="15.75" x14ac:dyDescent="0.25">
      <c r="A161" s="50">
        <v>81</v>
      </c>
      <c r="B161" s="52" t="s">
        <v>142</v>
      </c>
      <c r="C161" s="101"/>
      <c r="D161" s="105">
        <v>2</v>
      </c>
      <c r="E161" s="105">
        <f>IF(C161=Лист2!$A$2,'Чек-лист'!D161,0)</f>
        <v>0</v>
      </c>
      <c r="F161" s="157"/>
      <c r="G161" s="158"/>
      <c r="H161" s="159"/>
    </row>
    <row r="162" spans="1:8" ht="15.75" x14ac:dyDescent="0.25">
      <c r="A162" s="50">
        <v>82</v>
      </c>
      <c r="B162" s="52" t="s">
        <v>143</v>
      </c>
      <c r="C162" s="101"/>
      <c r="D162" s="105">
        <v>5</v>
      </c>
      <c r="E162" s="105">
        <f>IF(C162=Лист2!$A$2,'Чек-лист'!D162,0)</f>
        <v>0</v>
      </c>
      <c r="F162" s="157"/>
      <c r="G162" s="158"/>
      <c r="H162" s="159"/>
    </row>
    <row r="163" spans="1:8" ht="15.75" x14ac:dyDescent="0.25">
      <c r="A163" s="50">
        <v>83</v>
      </c>
      <c r="B163" s="52" t="s">
        <v>144</v>
      </c>
      <c r="C163" s="101"/>
      <c r="D163" s="105">
        <v>3</v>
      </c>
      <c r="E163" s="105">
        <f>IF(C163=Лист2!$A$2,'Чек-лист'!D163,0)</f>
        <v>0</v>
      </c>
      <c r="F163" s="157"/>
      <c r="G163" s="158"/>
      <c r="H163" s="159"/>
    </row>
    <row r="164" spans="1:8" ht="15.75" x14ac:dyDescent="0.25">
      <c r="A164" s="50">
        <v>84</v>
      </c>
      <c r="B164" s="52" t="s">
        <v>145</v>
      </c>
      <c r="C164" s="101"/>
      <c r="D164" s="105">
        <v>5</v>
      </c>
      <c r="E164" s="105">
        <f>IF(C164=Лист2!$A$2,'Чек-лист'!D164,0)</f>
        <v>0</v>
      </c>
      <c r="F164" s="157"/>
      <c r="G164" s="158"/>
      <c r="H164" s="159"/>
    </row>
    <row r="165" spans="1:8" ht="15.75" x14ac:dyDescent="0.25">
      <c r="A165" s="50">
        <v>85</v>
      </c>
      <c r="B165" s="52" t="s">
        <v>146</v>
      </c>
      <c r="C165" s="101"/>
      <c r="D165" s="105">
        <v>1</v>
      </c>
      <c r="E165" s="105">
        <f>IF(C165=Лист2!$A$2,'Чек-лист'!D165,0)</f>
        <v>0</v>
      </c>
      <c r="F165" s="157"/>
      <c r="G165" s="158"/>
      <c r="H165" s="159"/>
    </row>
    <row r="166" spans="1:8" ht="15.75" x14ac:dyDescent="0.25">
      <c r="A166" s="50"/>
      <c r="B166" s="53" t="s">
        <v>147</v>
      </c>
      <c r="C166" s="150"/>
      <c r="D166" s="105"/>
      <c r="E166" s="105">
        <f>IF(C166=Лист2!$A$2,'Чек-лист'!D166,0)</f>
        <v>0</v>
      </c>
      <c r="F166" s="157"/>
      <c r="G166" s="158"/>
      <c r="H166" s="159"/>
    </row>
    <row r="167" spans="1:8" ht="15.75" x14ac:dyDescent="0.25">
      <c r="A167" s="50"/>
      <c r="B167" s="53" t="s">
        <v>128</v>
      </c>
      <c r="C167" s="151"/>
      <c r="D167" s="105"/>
      <c r="E167" s="105">
        <f>IF(C167=Лист2!$A$2,'Чек-лист'!D167,0)</f>
        <v>0</v>
      </c>
      <c r="F167" s="157"/>
      <c r="G167" s="158"/>
      <c r="H167" s="159"/>
    </row>
    <row r="168" spans="1:8" ht="16.5" thickBot="1" x14ac:dyDescent="0.3">
      <c r="A168" s="54"/>
      <c r="B168" s="55" t="s">
        <v>148</v>
      </c>
      <c r="C168" s="153"/>
      <c r="D168" s="105"/>
      <c r="E168" s="105">
        <f>IF(C168=Лист2!$A$2,'Чек-лист'!D168,0)</f>
        <v>0</v>
      </c>
      <c r="F168" s="160"/>
      <c r="G168" s="161"/>
      <c r="H168" s="162"/>
    </row>
    <row r="169" spans="1:8" ht="30" customHeight="1" thickBot="1" x14ac:dyDescent="0.3">
      <c r="A169" s="174"/>
      <c r="B169" s="158"/>
      <c r="C169" s="158"/>
      <c r="D169" s="158"/>
      <c r="E169" s="158"/>
      <c r="F169" s="158"/>
      <c r="G169" s="158"/>
      <c r="H169" s="159"/>
    </row>
    <row r="170" spans="1:8" ht="18.75" x14ac:dyDescent="0.25">
      <c r="A170" s="69"/>
      <c r="B170" s="70" t="s">
        <v>149</v>
      </c>
      <c r="C170" s="71"/>
      <c r="D170" s="105">
        <f>SUM(D172,D182,D189)</f>
        <v>65</v>
      </c>
      <c r="E170" s="105">
        <f>SUM(E172,E182,E189)</f>
        <v>0</v>
      </c>
      <c r="F170" s="138">
        <f>E170</f>
        <v>0</v>
      </c>
      <c r="G170" s="139">
        <f>F170/H170</f>
        <v>0</v>
      </c>
      <c r="H170" s="140">
        <f>D170</f>
        <v>65</v>
      </c>
    </row>
    <row r="171" spans="1:8" x14ac:dyDescent="0.25">
      <c r="A171" s="72"/>
      <c r="B171" s="73"/>
      <c r="C171" s="18"/>
      <c r="D171" s="105"/>
      <c r="E171" s="105">
        <f>IF(C171=Лист2!$A$2,'Чек-лист'!D171,0)</f>
        <v>0</v>
      </c>
      <c r="F171" s="154"/>
      <c r="G171" s="155"/>
      <c r="H171" s="156"/>
    </row>
    <row r="172" spans="1:8" ht="15.75" x14ac:dyDescent="0.25">
      <c r="A172" s="72">
        <v>86</v>
      </c>
      <c r="B172" s="74" t="s">
        <v>150</v>
      </c>
      <c r="C172" s="101"/>
      <c r="D172" s="105">
        <v>25</v>
      </c>
      <c r="E172" s="105">
        <f>IF(C172=Лист2!$A$2,'Чек-лист'!D172,0)</f>
        <v>0</v>
      </c>
      <c r="F172" s="157"/>
      <c r="G172" s="158"/>
      <c r="H172" s="159"/>
    </row>
    <row r="173" spans="1:8" ht="15.75" x14ac:dyDescent="0.25">
      <c r="A173" s="72"/>
      <c r="B173" s="75" t="s">
        <v>151</v>
      </c>
      <c r="C173" s="150"/>
      <c r="D173" s="105"/>
      <c r="E173" s="105">
        <f>IF(C173=Лист2!$A$2,'Чек-лист'!D173,0)</f>
        <v>0</v>
      </c>
      <c r="F173" s="157"/>
      <c r="G173" s="158"/>
      <c r="H173" s="159"/>
    </row>
    <row r="174" spans="1:8" ht="15.75" x14ac:dyDescent="0.25">
      <c r="A174" s="72"/>
      <c r="B174" s="75" t="s">
        <v>152</v>
      </c>
      <c r="C174" s="151"/>
      <c r="D174" s="105"/>
      <c r="E174" s="105">
        <f>IF(C174=Лист2!$A$2,'Чек-лист'!D174,0)</f>
        <v>0</v>
      </c>
      <c r="F174" s="157"/>
      <c r="G174" s="158"/>
      <c r="H174" s="159"/>
    </row>
    <row r="175" spans="1:8" ht="15.75" x14ac:dyDescent="0.25">
      <c r="A175" s="72"/>
      <c r="B175" s="75" t="s">
        <v>153</v>
      </c>
      <c r="C175" s="151"/>
      <c r="D175" s="105"/>
      <c r="E175" s="105">
        <f>IF(C175=Лист2!$A$2,'Чек-лист'!D175,0)</f>
        <v>0</v>
      </c>
      <c r="F175" s="157"/>
      <c r="G175" s="158"/>
      <c r="H175" s="159"/>
    </row>
    <row r="176" spans="1:8" ht="15.75" x14ac:dyDescent="0.25">
      <c r="A176" s="72"/>
      <c r="B176" s="75" t="s">
        <v>154</v>
      </c>
      <c r="C176" s="151"/>
      <c r="D176" s="105"/>
      <c r="E176" s="105">
        <f>IF(C176=Лист2!$A$2,'Чек-лист'!D176,0)</f>
        <v>0</v>
      </c>
      <c r="F176" s="157"/>
      <c r="G176" s="158"/>
      <c r="H176" s="159"/>
    </row>
    <row r="177" spans="1:8" ht="15.75" x14ac:dyDescent="0.25">
      <c r="A177" s="72"/>
      <c r="B177" s="75" t="s">
        <v>155</v>
      </c>
      <c r="C177" s="151"/>
      <c r="D177" s="105"/>
      <c r="E177" s="105">
        <f>IF(C177=Лист2!$A$2,'Чек-лист'!D177,0)</f>
        <v>0</v>
      </c>
      <c r="F177" s="157"/>
      <c r="G177" s="158"/>
      <c r="H177" s="159"/>
    </row>
    <row r="178" spans="1:8" ht="15.75" x14ac:dyDescent="0.25">
      <c r="A178" s="72"/>
      <c r="B178" s="75" t="s">
        <v>156</v>
      </c>
      <c r="C178" s="151"/>
      <c r="D178" s="105"/>
      <c r="E178" s="105">
        <f>IF(C178=Лист2!$A$2,'Чек-лист'!D178,0)</f>
        <v>0</v>
      </c>
      <c r="F178" s="157"/>
      <c r="G178" s="158"/>
      <c r="H178" s="159"/>
    </row>
    <row r="179" spans="1:8" ht="15.75" x14ac:dyDescent="0.25">
      <c r="A179" s="72"/>
      <c r="B179" s="75" t="s">
        <v>157</v>
      </c>
      <c r="C179" s="151"/>
      <c r="D179" s="105"/>
      <c r="E179" s="105">
        <f>IF(C179=Лист2!$A$2,'Чек-лист'!D179,0)</f>
        <v>0</v>
      </c>
      <c r="F179" s="157"/>
      <c r="G179" s="158"/>
      <c r="H179" s="159"/>
    </row>
    <row r="180" spans="1:8" ht="15.75" x14ac:dyDescent="0.25">
      <c r="A180" s="72"/>
      <c r="B180" s="75" t="s">
        <v>158</v>
      </c>
      <c r="C180" s="151"/>
      <c r="D180" s="105"/>
      <c r="E180" s="105">
        <f>IF(C180=Лист2!$A$2,'Чек-лист'!D180,0)</f>
        <v>0</v>
      </c>
      <c r="F180" s="157"/>
      <c r="G180" s="158"/>
      <c r="H180" s="159"/>
    </row>
    <row r="181" spans="1:8" ht="15.75" x14ac:dyDescent="0.25">
      <c r="A181" s="72"/>
      <c r="B181" s="75" t="s">
        <v>159</v>
      </c>
      <c r="C181" s="152"/>
      <c r="D181" s="105"/>
      <c r="E181" s="105">
        <f>IF(C181=Лист2!$A$2,'Чек-лист'!D181,0)</f>
        <v>0</v>
      </c>
      <c r="F181" s="157"/>
      <c r="G181" s="158"/>
      <c r="H181" s="159"/>
    </row>
    <row r="182" spans="1:8" ht="15.75" x14ac:dyDescent="0.25">
      <c r="A182" s="72">
        <v>87</v>
      </c>
      <c r="B182" s="74" t="s">
        <v>160</v>
      </c>
      <c r="C182" s="101"/>
      <c r="D182" s="105">
        <v>20</v>
      </c>
      <c r="E182" s="105">
        <f>IF(C182=Лист2!$A$2,'Чек-лист'!D182,0)</f>
        <v>0</v>
      </c>
      <c r="F182" s="157"/>
      <c r="G182" s="158"/>
      <c r="H182" s="159"/>
    </row>
    <row r="183" spans="1:8" ht="15.75" x14ac:dyDescent="0.25">
      <c r="A183" s="72"/>
      <c r="B183" s="75" t="s">
        <v>161</v>
      </c>
      <c r="C183" s="150"/>
      <c r="D183" s="105"/>
      <c r="E183" s="105">
        <f>IF(C183=Лист2!$A$2,'Чек-лист'!D183,0)</f>
        <v>0</v>
      </c>
      <c r="F183" s="157"/>
      <c r="G183" s="158"/>
      <c r="H183" s="159"/>
    </row>
    <row r="184" spans="1:8" ht="15.75" x14ac:dyDescent="0.25">
      <c r="A184" s="72"/>
      <c r="B184" s="75" t="s">
        <v>162</v>
      </c>
      <c r="C184" s="151"/>
      <c r="D184" s="105"/>
      <c r="E184" s="105">
        <f>IF(C184=Лист2!$A$2,'Чек-лист'!D184,0)</f>
        <v>0</v>
      </c>
      <c r="F184" s="157"/>
      <c r="G184" s="158"/>
      <c r="H184" s="159"/>
    </row>
    <row r="185" spans="1:8" ht="15.75" x14ac:dyDescent="0.25">
      <c r="A185" s="72"/>
      <c r="B185" s="75" t="s">
        <v>163</v>
      </c>
      <c r="C185" s="151"/>
      <c r="D185" s="105"/>
      <c r="E185" s="105">
        <f>IF(C185=Лист2!$A$2,'Чек-лист'!D185,0)</f>
        <v>0</v>
      </c>
      <c r="F185" s="157"/>
      <c r="G185" s="158"/>
      <c r="H185" s="159"/>
    </row>
    <row r="186" spans="1:8" ht="15.75" x14ac:dyDescent="0.25">
      <c r="A186" s="72"/>
      <c r="B186" s="75" t="s">
        <v>164</v>
      </c>
      <c r="C186" s="151"/>
      <c r="D186" s="105"/>
      <c r="E186" s="105">
        <f>IF(C186=Лист2!$A$2,'Чек-лист'!D186,0)</f>
        <v>0</v>
      </c>
      <c r="F186" s="157"/>
      <c r="G186" s="158"/>
      <c r="H186" s="159"/>
    </row>
    <row r="187" spans="1:8" ht="15.75" x14ac:dyDescent="0.25">
      <c r="A187" s="72"/>
      <c r="B187" s="75" t="s">
        <v>165</v>
      </c>
      <c r="C187" s="151"/>
      <c r="D187" s="105"/>
      <c r="E187" s="105">
        <f>IF(C187=Лист2!$A$2,'Чек-лист'!D187,0)</f>
        <v>0</v>
      </c>
      <c r="F187" s="157"/>
      <c r="G187" s="158"/>
      <c r="H187" s="159"/>
    </row>
    <row r="188" spans="1:8" ht="15.75" x14ac:dyDescent="0.25">
      <c r="A188" s="72"/>
      <c r="B188" s="75" t="s">
        <v>166</v>
      </c>
      <c r="C188" s="152"/>
      <c r="D188" s="105"/>
      <c r="E188" s="105">
        <f>IF(C188=Лист2!$A$2,'Чек-лист'!D188,0)</f>
        <v>0</v>
      </c>
      <c r="F188" s="157"/>
      <c r="G188" s="158"/>
      <c r="H188" s="159"/>
    </row>
    <row r="189" spans="1:8" ht="16.5" thickBot="1" x14ac:dyDescent="0.3">
      <c r="A189" s="76">
        <v>88</v>
      </c>
      <c r="B189" s="77" t="s">
        <v>167</v>
      </c>
      <c r="C189" s="102"/>
      <c r="D189" s="105">
        <v>20</v>
      </c>
      <c r="E189" s="105">
        <f>IF(C189=Лист2!$A$2,'Чек-лист'!D189,0)</f>
        <v>0</v>
      </c>
      <c r="F189" s="160"/>
      <c r="G189" s="161"/>
      <c r="H189" s="162"/>
    </row>
    <row r="190" spans="1:8" ht="31.5" customHeight="1" thickBot="1" x14ac:dyDescent="0.3">
      <c r="A190" s="174"/>
      <c r="B190" s="158"/>
      <c r="C190" s="158"/>
      <c r="D190" s="158"/>
      <c r="E190" s="158"/>
      <c r="F190" s="158"/>
      <c r="G190" s="158"/>
      <c r="H190" s="159"/>
    </row>
    <row r="191" spans="1:8" ht="18.75" x14ac:dyDescent="0.25">
      <c r="A191" s="78"/>
      <c r="B191" s="9" t="s">
        <v>168</v>
      </c>
      <c r="C191" s="10"/>
      <c r="D191" s="105">
        <f>SUM(D194:D207)</f>
        <v>21</v>
      </c>
      <c r="E191" s="105">
        <f>SUM(E194:E207)</f>
        <v>0</v>
      </c>
      <c r="F191" s="117">
        <f>E191</f>
        <v>0</v>
      </c>
      <c r="G191" s="118">
        <f>F191/H191</f>
        <v>0</v>
      </c>
      <c r="H191" s="119">
        <f>D191</f>
        <v>21</v>
      </c>
    </row>
    <row r="192" spans="1:8" ht="18.75" x14ac:dyDescent="0.25">
      <c r="A192" s="79"/>
      <c r="B192" s="3"/>
      <c r="C192" s="18"/>
      <c r="D192" s="105"/>
      <c r="E192" s="105">
        <f>IF(C192=Лист2!$A$2,'Чек-лист'!D192,0)</f>
        <v>0</v>
      </c>
      <c r="F192" s="154"/>
      <c r="G192" s="155"/>
      <c r="H192" s="156"/>
    </row>
    <row r="193" spans="1:8" ht="15.75" x14ac:dyDescent="0.25">
      <c r="A193" s="79"/>
      <c r="B193" s="80" t="s">
        <v>169</v>
      </c>
      <c r="C193" s="18"/>
      <c r="D193" s="105"/>
      <c r="E193" s="105">
        <f>IF(C193=Лист2!$A$2,'Чек-лист'!D193,0)</f>
        <v>0</v>
      </c>
      <c r="F193" s="157"/>
      <c r="G193" s="158"/>
      <c r="H193" s="159"/>
    </row>
    <row r="194" spans="1:8" ht="15.75" x14ac:dyDescent="0.25">
      <c r="A194" s="79">
        <v>89</v>
      </c>
      <c r="B194" s="5" t="s">
        <v>170</v>
      </c>
      <c r="C194" s="101"/>
      <c r="D194" s="105">
        <v>2</v>
      </c>
      <c r="E194" s="105">
        <f>IF(C194=Лист2!$A$2,'Чек-лист'!D194,0)</f>
        <v>0</v>
      </c>
      <c r="F194" s="157"/>
      <c r="G194" s="158"/>
      <c r="H194" s="159"/>
    </row>
    <row r="195" spans="1:8" ht="15.75" x14ac:dyDescent="0.25">
      <c r="A195" s="79">
        <v>90</v>
      </c>
      <c r="B195" s="5" t="s">
        <v>171</v>
      </c>
      <c r="C195" s="101"/>
      <c r="D195" s="105">
        <v>1</v>
      </c>
      <c r="E195" s="105">
        <f>IF(C195=Лист2!$A$2,'Чек-лист'!D195,0)</f>
        <v>0</v>
      </c>
      <c r="F195" s="157"/>
      <c r="G195" s="158"/>
      <c r="H195" s="159"/>
    </row>
    <row r="196" spans="1:8" ht="15.75" x14ac:dyDescent="0.25">
      <c r="A196" s="79">
        <v>91</v>
      </c>
      <c r="B196" s="5" t="s">
        <v>130</v>
      </c>
      <c r="C196" s="101"/>
      <c r="D196" s="105">
        <v>2</v>
      </c>
      <c r="E196" s="105">
        <f>IF(C196=Лист2!$A$2,'Чек-лист'!D196,0)</f>
        <v>0</v>
      </c>
      <c r="F196" s="157"/>
      <c r="G196" s="158"/>
      <c r="H196" s="159"/>
    </row>
    <row r="197" spans="1:8" ht="15.75" x14ac:dyDescent="0.25">
      <c r="A197" s="79">
        <v>92</v>
      </c>
      <c r="B197" s="5" t="s">
        <v>172</v>
      </c>
      <c r="C197" s="101"/>
      <c r="D197" s="105">
        <v>2</v>
      </c>
      <c r="E197" s="105">
        <f>IF(C197=Лист2!$A$2,'Чек-лист'!D197,0)</f>
        <v>0</v>
      </c>
      <c r="F197" s="157"/>
      <c r="G197" s="158"/>
      <c r="H197" s="159"/>
    </row>
    <row r="198" spans="1:8" ht="15.75" x14ac:dyDescent="0.25">
      <c r="A198" s="79">
        <v>93</v>
      </c>
      <c r="B198" s="5" t="s">
        <v>173</v>
      </c>
      <c r="C198" s="101"/>
      <c r="D198" s="105">
        <v>2</v>
      </c>
      <c r="E198" s="105">
        <f>IF(C198=Лист2!$A$2,'Чек-лист'!D198,0)</f>
        <v>0</v>
      </c>
      <c r="F198" s="157"/>
      <c r="G198" s="158"/>
      <c r="H198" s="159"/>
    </row>
    <row r="199" spans="1:8" ht="15.75" x14ac:dyDescent="0.25">
      <c r="A199" s="79">
        <v>94</v>
      </c>
      <c r="B199" s="5" t="s">
        <v>174</v>
      </c>
      <c r="C199" s="101"/>
      <c r="D199" s="105">
        <v>1</v>
      </c>
      <c r="E199" s="105">
        <f>IF(C199=Лист2!$A$2,'Чек-лист'!D199,0)</f>
        <v>0</v>
      </c>
      <c r="F199" s="157"/>
      <c r="G199" s="158"/>
      <c r="H199" s="159"/>
    </row>
    <row r="200" spans="1:8" ht="15.75" x14ac:dyDescent="0.25">
      <c r="A200" s="79">
        <v>95</v>
      </c>
      <c r="B200" s="5" t="s">
        <v>175</v>
      </c>
      <c r="C200" s="101"/>
      <c r="D200" s="105">
        <v>1</v>
      </c>
      <c r="E200" s="105">
        <f>IF(C200=Лист2!$A$2,'Чек-лист'!D200,0)</f>
        <v>0</v>
      </c>
      <c r="F200" s="157"/>
      <c r="G200" s="158"/>
      <c r="H200" s="159"/>
    </row>
    <row r="201" spans="1:8" ht="15.75" x14ac:dyDescent="0.25">
      <c r="A201" s="79">
        <v>96</v>
      </c>
      <c r="B201" s="5" t="s">
        <v>176</v>
      </c>
      <c r="C201" s="101"/>
      <c r="D201" s="105">
        <v>1</v>
      </c>
      <c r="E201" s="105">
        <f>IF(C201=Лист2!$A$2,'Чек-лист'!D201,0)</f>
        <v>0</v>
      </c>
      <c r="F201" s="157"/>
      <c r="G201" s="158"/>
      <c r="H201" s="159"/>
    </row>
    <row r="202" spans="1:8" ht="15.75" x14ac:dyDescent="0.25">
      <c r="A202" s="79">
        <v>97</v>
      </c>
      <c r="B202" s="5" t="s">
        <v>177</v>
      </c>
      <c r="C202" s="101"/>
      <c r="D202" s="105">
        <v>2</v>
      </c>
      <c r="E202" s="105">
        <f>IF(C202=Лист2!$A$2,'Чек-лист'!D202,0)</f>
        <v>0</v>
      </c>
      <c r="F202" s="157"/>
      <c r="G202" s="158"/>
      <c r="H202" s="159"/>
    </row>
    <row r="203" spans="1:8" ht="15.75" x14ac:dyDescent="0.25">
      <c r="A203" s="79">
        <v>98</v>
      </c>
      <c r="B203" s="5" t="s">
        <v>178</v>
      </c>
      <c r="C203" s="101"/>
      <c r="D203" s="105">
        <v>1</v>
      </c>
      <c r="E203" s="105">
        <f>IF(C203=Лист2!$A$2,'Чек-лист'!D203,0)</f>
        <v>0</v>
      </c>
      <c r="F203" s="157"/>
      <c r="G203" s="158"/>
      <c r="H203" s="159"/>
    </row>
    <row r="204" spans="1:8" ht="15.75" x14ac:dyDescent="0.25">
      <c r="A204" s="79">
        <v>99</v>
      </c>
      <c r="B204" s="5" t="s">
        <v>179</v>
      </c>
      <c r="C204" s="101"/>
      <c r="D204" s="105">
        <v>1</v>
      </c>
      <c r="E204" s="105">
        <f>IF(C204=Лист2!$A$2,'Чек-лист'!D204,0)</f>
        <v>0</v>
      </c>
      <c r="F204" s="157"/>
      <c r="G204" s="158"/>
      <c r="H204" s="159"/>
    </row>
    <row r="205" spans="1:8" ht="15.75" x14ac:dyDescent="0.25">
      <c r="A205" s="79">
        <v>100</v>
      </c>
      <c r="B205" s="5" t="s">
        <v>180</v>
      </c>
      <c r="C205" s="101"/>
      <c r="D205" s="105">
        <v>1</v>
      </c>
      <c r="E205" s="105">
        <f>IF(C205=Лист2!$A$2,'Чек-лист'!D205,0)</f>
        <v>0</v>
      </c>
      <c r="F205" s="157"/>
      <c r="G205" s="158"/>
      <c r="H205" s="159"/>
    </row>
    <row r="206" spans="1:8" ht="15.75" x14ac:dyDescent="0.25">
      <c r="A206" s="79">
        <v>101</v>
      </c>
      <c r="B206" s="5" t="s">
        <v>181</v>
      </c>
      <c r="C206" s="101"/>
      <c r="D206" s="105">
        <v>2</v>
      </c>
      <c r="E206" s="105">
        <f>IF(C206=Лист2!$A$2,'Чек-лист'!D206,0)</f>
        <v>0</v>
      </c>
      <c r="F206" s="157"/>
      <c r="G206" s="158"/>
      <c r="H206" s="159"/>
    </row>
    <row r="207" spans="1:8" ht="16.5" thickBot="1" x14ac:dyDescent="0.3">
      <c r="A207" s="81">
        <v>102</v>
      </c>
      <c r="B207" s="82" t="s">
        <v>182</v>
      </c>
      <c r="C207" s="102"/>
      <c r="D207" s="105">
        <v>2</v>
      </c>
      <c r="E207" s="105">
        <f>IF(C207=Лист2!$A$2,'Чек-лист'!D207,0)</f>
        <v>0</v>
      </c>
      <c r="F207" s="160"/>
      <c r="G207" s="161"/>
      <c r="H207" s="162"/>
    </row>
    <row r="208" spans="1:8" ht="30.75" customHeight="1" thickBot="1" x14ac:dyDescent="0.3">
      <c r="A208" s="174"/>
      <c r="B208" s="158"/>
      <c r="C208" s="158"/>
      <c r="D208" s="158"/>
      <c r="E208" s="158"/>
      <c r="F208" s="158"/>
      <c r="G208" s="158"/>
      <c r="H208" s="159"/>
    </row>
    <row r="209" spans="1:8" ht="18.75" x14ac:dyDescent="0.25">
      <c r="A209" s="83"/>
      <c r="B209" s="15" t="s">
        <v>183</v>
      </c>
      <c r="C209" s="16"/>
      <c r="D209" s="105">
        <f>SUM(D211)</f>
        <v>100</v>
      </c>
      <c r="E209" s="105">
        <f>IF(C209=Лист2!$A$2,'Чек-лист'!D209,0)</f>
        <v>0</v>
      </c>
      <c r="F209" s="120">
        <f>E209</f>
        <v>0</v>
      </c>
      <c r="G209" s="121">
        <f>F209/H209</f>
        <v>0</v>
      </c>
      <c r="H209" s="122">
        <f>D209</f>
        <v>100</v>
      </c>
    </row>
    <row r="210" spans="1:8" ht="18.75" x14ac:dyDescent="0.25">
      <c r="A210" s="84"/>
      <c r="B210" s="85"/>
      <c r="C210" s="18"/>
      <c r="D210" s="105"/>
      <c r="E210" s="105">
        <f>IF(C210=Лист2!$A$2,'Чек-лист'!D210,0)</f>
        <v>0</v>
      </c>
      <c r="F210" s="154"/>
      <c r="G210" s="155"/>
      <c r="H210" s="156"/>
    </row>
    <row r="211" spans="1:8" ht="15.75" x14ac:dyDescent="0.25">
      <c r="A211" s="84">
        <v>103</v>
      </c>
      <c r="B211" s="86" t="s">
        <v>184</v>
      </c>
      <c r="C211" s="101"/>
      <c r="D211" s="105">
        <v>100</v>
      </c>
      <c r="E211" s="105">
        <f>IF(C211=Лист2!$A$2,'Чек-лист'!D211,0)</f>
        <v>0</v>
      </c>
      <c r="F211" s="157"/>
      <c r="G211" s="158"/>
      <c r="H211" s="159"/>
    </row>
    <row r="212" spans="1:8" ht="15.75" x14ac:dyDescent="0.25">
      <c r="A212" s="84"/>
      <c r="B212" s="87" t="s">
        <v>185</v>
      </c>
      <c r="C212" s="150"/>
      <c r="D212" s="105"/>
      <c r="E212" s="105">
        <f>IF(C212=Лист2!$A$2,'Чек-лист'!D212,0)</f>
        <v>0</v>
      </c>
      <c r="F212" s="157"/>
      <c r="G212" s="158"/>
      <c r="H212" s="159"/>
    </row>
    <row r="213" spans="1:8" ht="15.75" x14ac:dyDescent="0.25">
      <c r="A213" s="84"/>
      <c r="B213" s="87" t="s">
        <v>186</v>
      </c>
      <c r="C213" s="151"/>
      <c r="D213" s="105"/>
      <c r="E213" s="105">
        <f>IF(C213=Лист2!$A$2,'Чек-лист'!D213,0)</f>
        <v>0</v>
      </c>
      <c r="F213" s="157"/>
      <c r="G213" s="158"/>
      <c r="H213" s="159"/>
    </row>
    <row r="214" spans="1:8" ht="15.75" x14ac:dyDescent="0.25">
      <c r="A214" s="84"/>
      <c r="B214" s="87" t="s">
        <v>187</v>
      </c>
      <c r="C214" s="151"/>
      <c r="D214" s="105"/>
      <c r="E214" s="105">
        <f>IF(C214=Лист2!$A$2,'Чек-лист'!D214,0)</f>
        <v>0</v>
      </c>
      <c r="F214" s="157"/>
      <c r="G214" s="158"/>
      <c r="H214" s="159"/>
    </row>
    <row r="215" spans="1:8" ht="15.75" x14ac:dyDescent="0.25">
      <c r="A215" s="84"/>
      <c r="B215" s="87" t="s">
        <v>188</v>
      </c>
      <c r="C215" s="151"/>
      <c r="D215" s="105"/>
      <c r="E215" s="105">
        <f>IF(C215=Лист2!$A$2,'Чек-лист'!D215,0)</f>
        <v>0</v>
      </c>
      <c r="F215" s="157"/>
      <c r="G215" s="158"/>
      <c r="H215" s="159"/>
    </row>
    <row r="216" spans="1:8" ht="15.75" x14ac:dyDescent="0.25">
      <c r="A216" s="84"/>
      <c r="B216" s="87" t="s">
        <v>189</v>
      </c>
      <c r="C216" s="151"/>
      <c r="D216" s="105"/>
      <c r="E216" s="105">
        <f>IF(C216=Лист2!$A$2,'Чек-лист'!D216,0)</f>
        <v>0</v>
      </c>
      <c r="F216" s="157"/>
      <c r="G216" s="158"/>
      <c r="H216" s="159"/>
    </row>
    <row r="217" spans="1:8" ht="15.75" x14ac:dyDescent="0.25">
      <c r="A217" s="84"/>
      <c r="B217" s="87" t="s">
        <v>190</v>
      </c>
      <c r="C217" s="151"/>
      <c r="D217" s="105"/>
      <c r="E217" s="105">
        <f>IF(C217=Лист2!$A$2,'Чек-лист'!D217,0)</f>
        <v>0</v>
      </c>
      <c r="F217" s="157"/>
      <c r="G217" s="158"/>
      <c r="H217" s="159"/>
    </row>
    <row r="218" spans="1:8" ht="15.75" x14ac:dyDescent="0.25">
      <c r="A218" s="84"/>
      <c r="B218" s="87" t="s">
        <v>191</v>
      </c>
      <c r="C218" s="151"/>
      <c r="D218" s="105"/>
      <c r="E218" s="105">
        <f>IF(C218=Лист2!$A$2,'Чек-лист'!D218,0)</f>
        <v>0</v>
      </c>
      <c r="F218" s="157"/>
      <c r="G218" s="158"/>
      <c r="H218" s="159"/>
    </row>
    <row r="219" spans="1:8" ht="16.5" thickBot="1" x14ac:dyDescent="0.3">
      <c r="A219" s="88"/>
      <c r="B219" s="89" t="s">
        <v>192</v>
      </c>
      <c r="C219" s="153"/>
      <c r="D219" s="105"/>
      <c r="E219" s="105">
        <f>IF(C219=Лист2!$A$2,'Чек-лист'!D219,0)</f>
        <v>0</v>
      </c>
      <c r="F219" s="160"/>
      <c r="G219" s="161"/>
      <c r="H219" s="162"/>
    </row>
    <row r="220" spans="1:8" ht="27" customHeight="1" thickBot="1" x14ac:dyDescent="0.3">
      <c r="A220" s="174"/>
      <c r="B220" s="158"/>
      <c r="C220" s="158"/>
      <c r="D220" s="158"/>
      <c r="E220" s="158"/>
      <c r="F220" s="158"/>
      <c r="G220" s="158"/>
      <c r="H220" s="159"/>
    </row>
    <row r="221" spans="1:8" ht="18.75" x14ac:dyDescent="0.25">
      <c r="A221" s="90"/>
      <c r="B221" s="91" t="s">
        <v>193</v>
      </c>
      <c r="C221" s="92"/>
      <c r="D221" s="105">
        <f>SUM(D224:D236)</f>
        <v>23</v>
      </c>
      <c r="E221" s="105">
        <f>SUM(E224:E236)</f>
        <v>0</v>
      </c>
      <c r="F221" s="141">
        <f>E221</f>
        <v>0</v>
      </c>
      <c r="G221" s="142">
        <f>F221/H221</f>
        <v>0</v>
      </c>
      <c r="H221" s="143">
        <f>D221</f>
        <v>23</v>
      </c>
    </row>
    <row r="222" spans="1:8" ht="18.75" x14ac:dyDescent="0.25">
      <c r="A222" s="95"/>
      <c r="B222" s="96"/>
      <c r="C222" s="18"/>
      <c r="D222" s="105"/>
      <c r="E222" s="105"/>
      <c r="F222" s="154"/>
      <c r="G222" s="155"/>
      <c r="H222" s="156"/>
    </row>
    <row r="223" spans="1:8" ht="15.75" x14ac:dyDescent="0.25">
      <c r="A223" s="95"/>
      <c r="B223" s="97" t="s">
        <v>194</v>
      </c>
      <c r="C223" s="18"/>
      <c r="D223" s="105"/>
      <c r="E223" s="105">
        <f>IF(C223=Лист2!$A$2,'Чек-лист'!D223,0)</f>
        <v>0</v>
      </c>
      <c r="F223" s="157"/>
      <c r="G223" s="158"/>
      <c r="H223" s="159"/>
    </row>
    <row r="224" spans="1:8" ht="15.75" x14ac:dyDescent="0.25">
      <c r="A224" s="95">
        <v>104</v>
      </c>
      <c r="B224" s="98" t="s">
        <v>195</v>
      </c>
      <c r="C224" s="101"/>
      <c r="D224" s="105">
        <v>1</v>
      </c>
      <c r="E224" s="105">
        <f>IF(C224=Лист2!$A$2,'Чек-лист'!D224,0)</f>
        <v>0</v>
      </c>
      <c r="F224" s="157"/>
      <c r="G224" s="158"/>
      <c r="H224" s="159"/>
    </row>
    <row r="225" spans="1:8" ht="15.75" x14ac:dyDescent="0.25">
      <c r="A225" s="95">
        <v>105</v>
      </c>
      <c r="B225" s="98" t="s">
        <v>196</v>
      </c>
      <c r="C225" s="101"/>
      <c r="D225" s="105">
        <v>5</v>
      </c>
      <c r="E225" s="105">
        <f>IF(C225=Лист2!$A$2,'Чек-лист'!D225,0)</f>
        <v>0</v>
      </c>
      <c r="F225" s="157"/>
      <c r="G225" s="158"/>
      <c r="H225" s="159"/>
    </row>
    <row r="226" spans="1:8" ht="15.75" x14ac:dyDescent="0.25">
      <c r="A226" s="95">
        <v>106</v>
      </c>
      <c r="B226" s="98" t="s">
        <v>197</v>
      </c>
      <c r="C226" s="101"/>
      <c r="D226" s="105">
        <v>1</v>
      </c>
      <c r="E226" s="105">
        <f>IF(C226=Лист2!$A$2,'Чек-лист'!D226,0)</f>
        <v>0</v>
      </c>
      <c r="F226" s="157"/>
      <c r="G226" s="158"/>
      <c r="H226" s="159"/>
    </row>
    <row r="227" spans="1:8" ht="15.75" x14ac:dyDescent="0.25">
      <c r="A227" s="95">
        <v>107</v>
      </c>
      <c r="B227" s="98" t="s">
        <v>198</v>
      </c>
      <c r="C227" s="101"/>
      <c r="D227" s="105">
        <v>1</v>
      </c>
      <c r="E227" s="105">
        <f>IF(C227=Лист2!$A$2,'Чек-лист'!D227,0)</f>
        <v>0</v>
      </c>
      <c r="F227" s="157"/>
      <c r="G227" s="158"/>
      <c r="H227" s="159"/>
    </row>
    <row r="228" spans="1:8" ht="15.75" x14ac:dyDescent="0.25">
      <c r="A228" s="95">
        <v>108</v>
      </c>
      <c r="B228" s="98" t="s">
        <v>199</v>
      </c>
      <c r="C228" s="101"/>
      <c r="D228" s="105">
        <v>1</v>
      </c>
      <c r="E228" s="105">
        <f>IF(C228=Лист2!$A$2,'Чек-лист'!D228,0)</f>
        <v>0</v>
      </c>
      <c r="F228" s="157"/>
      <c r="G228" s="158"/>
      <c r="H228" s="159"/>
    </row>
    <row r="229" spans="1:8" ht="15.75" x14ac:dyDescent="0.25">
      <c r="A229" s="95">
        <v>109</v>
      </c>
      <c r="B229" s="98" t="s">
        <v>200</v>
      </c>
      <c r="C229" s="101"/>
      <c r="D229" s="105">
        <v>2</v>
      </c>
      <c r="E229" s="105">
        <f>IF(C229=Лист2!$A$2,'Чек-лист'!D229,0)</f>
        <v>0</v>
      </c>
      <c r="F229" s="157"/>
      <c r="G229" s="158"/>
      <c r="H229" s="159"/>
    </row>
    <row r="230" spans="1:8" ht="15.75" x14ac:dyDescent="0.25">
      <c r="A230" s="95">
        <v>110</v>
      </c>
      <c r="B230" s="98" t="s">
        <v>201</v>
      </c>
      <c r="C230" s="101"/>
      <c r="D230" s="105">
        <v>1</v>
      </c>
      <c r="E230" s="105">
        <f>IF(C230=Лист2!$A$2,'Чек-лист'!D230,0)</f>
        <v>0</v>
      </c>
      <c r="F230" s="157"/>
      <c r="G230" s="158"/>
      <c r="H230" s="159"/>
    </row>
    <row r="231" spans="1:8" ht="15.75" x14ac:dyDescent="0.25">
      <c r="A231" s="95">
        <v>111</v>
      </c>
      <c r="B231" s="98" t="s">
        <v>202</v>
      </c>
      <c r="C231" s="101"/>
      <c r="D231" s="105">
        <v>2</v>
      </c>
      <c r="E231" s="105">
        <f>IF(C231=Лист2!$A$2,'Чек-лист'!D231,0)</f>
        <v>0</v>
      </c>
      <c r="F231" s="157"/>
      <c r="G231" s="158"/>
      <c r="H231" s="159"/>
    </row>
    <row r="232" spans="1:8" ht="15.75" x14ac:dyDescent="0.25">
      <c r="A232" s="95">
        <v>112</v>
      </c>
      <c r="B232" s="98" t="s">
        <v>203</v>
      </c>
      <c r="C232" s="101"/>
      <c r="D232" s="105">
        <v>2</v>
      </c>
      <c r="E232" s="105">
        <f>IF(C232=Лист2!$A$2,'Чек-лист'!D232,0)</f>
        <v>0</v>
      </c>
      <c r="F232" s="157"/>
      <c r="G232" s="158"/>
      <c r="H232" s="159"/>
    </row>
    <row r="233" spans="1:8" ht="15.75" x14ac:dyDescent="0.25">
      <c r="A233" s="95">
        <v>113</v>
      </c>
      <c r="B233" s="98" t="s">
        <v>204</v>
      </c>
      <c r="C233" s="101"/>
      <c r="D233" s="105">
        <v>2</v>
      </c>
      <c r="E233" s="105">
        <f>IF(C233=Лист2!$A$2,'Чек-лист'!D233,0)</f>
        <v>0</v>
      </c>
      <c r="F233" s="157"/>
      <c r="G233" s="158"/>
      <c r="H233" s="159"/>
    </row>
    <row r="234" spans="1:8" ht="15.75" x14ac:dyDescent="0.25">
      <c r="A234" s="95">
        <v>114</v>
      </c>
      <c r="B234" s="98" t="s">
        <v>205</v>
      </c>
      <c r="C234" s="101"/>
      <c r="D234" s="105">
        <v>2</v>
      </c>
      <c r="E234" s="105">
        <f>IF(C234=Лист2!$A$2,'Чек-лист'!D234,0)</f>
        <v>0</v>
      </c>
      <c r="F234" s="157"/>
      <c r="G234" s="158"/>
      <c r="H234" s="159"/>
    </row>
    <row r="235" spans="1:8" ht="15.75" x14ac:dyDescent="0.25">
      <c r="A235" s="95">
        <v>115</v>
      </c>
      <c r="B235" s="98" t="s">
        <v>206</v>
      </c>
      <c r="C235" s="101"/>
      <c r="D235" s="105">
        <v>2</v>
      </c>
      <c r="E235" s="105">
        <f>IF(C235=Лист2!$A$2,'Чек-лист'!D235,0)</f>
        <v>0</v>
      </c>
      <c r="F235" s="157"/>
      <c r="G235" s="158"/>
      <c r="H235" s="159"/>
    </row>
    <row r="236" spans="1:8" ht="16.5" thickBot="1" x14ac:dyDescent="0.3">
      <c r="A236" s="99">
        <v>116</v>
      </c>
      <c r="B236" s="100" t="s">
        <v>207</v>
      </c>
      <c r="C236" s="102"/>
      <c r="D236" s="105">
        <v>1</v>
      </c>
      <c r="E236" s="105">
        <f>IF(C236=Лист2!$A$2,'Чек-лист'!D236,0)</f>
        <v>0</v>
      </c>
      <c r="F236" s="160"/>
      <c r="G236" s="161"/>
      <c r="H236" s="162"/>
    </row>
    <row r="237" spans="1:8" ht="28.5" customHeight="1" thickBot="1" x14ac:dyDescent="0.3">
      <c r="A237" s="174"/>
      <c r="B237" s="158"/>
      <c r="C237" s="158"/>
      <c r="D237" s="158"/>
      <c r="E237" s="158"/>
      <c r="F237" s="158"/>
      <c r="G237" s="158"/>
      <c r="H237" s="159"/>
    </row>
    <row r="238" spans="1:8" ht="18.75" x14ac:dyDescent="0.25">
      <c r="A238" s="21"/>
      <c r="B238" s="22" t="s">
        <v>208</v>
      </c>
      <c r="C238" s="23"/>
      <c r="D238" s="105">
        <f>SUM(D241:D247)</f>
        <v>11</v>
      </c>
      <c r="E238" s="105">
        <f>SUM(E241:E247)</f>
        <v>0</v>
      </c>
      <c r="F238" s="144">
        <f>E238</f>
        <v>0</v>
      </c>
      <c r="G238" s="145">
        <f>F238/H238</f>
        <v>0</v>
      </c>
      <c r="H238" s="146">
        <f>D238</f>
        <v>11</v>
      </c>
    </row>
    <row r="239" spans="1:8" ht="18.75" x14ac:dyDescent="0.25">
      <c r="A239" s="35"/>
      <c r="B239" s="93"/>
      <c r="C239" s="18"/>
      <c r="D239" s="105"/>
      <c r="E239" s="105">
        <f>IF(C239=Лист2!$A$2,'Чек-лист'!D239,0)</f>
        <v>0</v>
      </c>
      <c r="F239" s="154"/>
      <c r="G239" s="155"/>
      <c r="H239" s="156"/>
    </row>
    <row r="240" spans="1:8" ht="15.75" x14ac:dyDescent="0.25">
      <c r="A240" s="35"/>
      <c r="B240" s="94" t="s">
        <v>225</v>
      </c>
      <c r="C240" s="18"/>
      <c r="D240" s="105"/>
      <c r="E240" s="105">
        <f>IF(C240=Лист2!$A$2,'Чек-лист'!D240,0)</f>
        <v>0</v>
      </c>
      <c r="F240" s="157"/>
      <c r="G240" s="158"/>
      <c r="H240" s="159"/>
    </row>
    <row r="241" spans="1:8" ht="15.75" x14ac:dyDescent="0.25">
      <c r="A241" s="35">
        <v>117</v>
      </c>
      <c r="B241" s="36" t="s">
        <v>209</v>
      </c>
      <c r="C241" s="101"/>
      <c r="D241" s="105">
        <v>1</v>
      </c>
      <c r="E241" s="105">
        <f>IF(C241=Лист2!$A$2,'Чек-лист'!D241,0)</f>
        <v>0</v>
      </c>
      <c r="F241" s="157"/>
      <c r="G241" s="158"/>
      <c r="H241" s="159"/>
    </row>
    <row r="242" spans="1:8" ht="15.75" x14ac:dyDescent="0.25">
      <c r="A242" s="35">
        <v>118</v>
      </c>
      <c r="B242" s="36" t="s">
        <v>210</v>
      </c>
      <c r="C242" s="101"/>
      <c r="D242" s="105">
        <v>1</v>
      </c>
      <c r="E242" s="105">
        <f>IF(C242=Лист2!$A$2,'Чек-лист'!D242,0)</f>
        <v>0</v>
      </c>
      <c r="F242" s="157"/>
      <c r="G242" s="158"/>
      <c r="H242" s="159"/>
    </row>
    <row r="243" spans="1:8" ht="15.75" x14ac:dyDescent="0.25">
      <c r="A243" s="35">
        <v>119</v>
      </c>
      <c r="B243" s="36" t="s">
        <v>211</v>
      </c>
      <c r="C243" s="101"/>
      <c r="D243" s="105">
        <v>1</v>
      </c>
      <c r="E243" s="105">
        <f>IF(C243=Лист2!$A$2,'Чек-лист'!D243,0)</f>
        <v>0</v>
      </c>
      <c r="F243" s="157"/>
      <c r="G243" s="158"/>
      <c r="H243" s="159"/>
    </row>
    <row r="244" spans="1:8" ht="15.75" x14ac:dyDescent="0.25">
      <c r="A244" s="35">
        <v>120</v>
      </c>
      <c r="B244" s="36" t="s">
        <v>212</v>
      </c>
      <c r="C244" s="101"/>
      <c r="D244" s="105">
        <v>2</v>
      </c>
      <c r="E244" s="105">
        <f>IF(C244=Лист2!$A$2,'Чек-лист'!D244,0)</f>
        <v>0</v>
      </c>
      <c r="F244" s="157"/>
      <c r="G244" s="158"/>
      <c r="H244" s="159"/>
    </row>
    <row r="245" spans="1:8" ht="15.75" x14ac:dyDescent="0.25">
      <c r="A245" s="35">
        <v>121</v>
      </c>
      <c r="B245" s="36" t="s">
        <v>213</v>
      </c>
      <c r="C245" s="101"/>
      <c r="D245" s="105">
        <v>2</v>
      </c>
      <c r="E245" s="105">
        <f>IF(C245=Лист2!$A$2,'Чек-лист'!D245,0)</f>
        <v>0</v>
      </c>
      <c r="F245" s="157"/>
      <c r="G245" s="158"/>
      <c r="H245" s="159"/>
    </row>
    <row r="246" spans="1:8" ht="15.75" x14ac:dyDescent="0.25">
      <c r="A246" s="35">
        <v>122</v>
      </c>
      <c r="B246" s="36" t="s">
        <v>214</v>
      </c>
      <c r="C246" s="101"/>
      <c r="D246" s="105">
        <v>2</v>
      </c>
      <c r="E246" s="105">
        <f>IF(C246=Лист2!$A$2,'Чек-лист'!D246,0)</f>
        <v>0</v>
      </c>
      <c r="F246" s="157"/>
      <c r="G246" s="158"/>
      <c r="H246" s="159"/>
    </row>
    <row r="247" spans="1:8" ht="16.5" thickBot="1" x14ac:dyDescent="0.3">
      <c r="A247" s="37">
        <v>123</v>
      </c>
      <c r="B247" s="38" t="s">
        <v>215</v>
      </c>
      <c r="C247" s="102"/>
      <c r="D247" s="105">
        <v>2</v>
      </c>
      <c r="E247" s="105">
        <f>IF(C247=Лист2!$A$2,'Чек-лист'!D247,0)</f>
        <v>0</v>
      </c>
      <c r="F247" s="160"/>
      <c r="G247" s="161"/>
      <c r="H247" s="162"/>
    </row>
    <row r="248" spans="1:8" ht="20.25" customHeight="1" thickBot="1" x14ac:dyDescent="0.3">
      <c r="A248" s="168"/>
      <c r="B248" s="169"/>
      <c r="C248" s="169"/>
      <c r="D248" s="169"/>
      <c r="E248" s="169"/>
      <c r="F248" s="169"/>
      <c r="G248" s="169"/>
      <c r="H248" s="170"/>
    </row>
    <row r="249" spans="1:8" ht="23.25" thickBot="1" x14ac:dyDescent="0.3">
      <c r="A249" s="171" t="s">
        <v>224</v>
      </c>
      <c r="B249" s="172"/>
      <c r="C249" s="173"/>
      <c r="D249" s="113">
        <f>SUM(D5,D23,D32,D97,D118,D138,D157,D170,D191,D209,D221,D238)</f>
        <v>556</v>
      </c>
      <c r="E249" s="113"/>
      <c r="F249" s="147">
        <f>SUM(F4,F23,F32,F97,F118,F138,F157,F170,F191,F209,F221,F238)</f>
        <v>0</v>
      </c>
      <c r="G249" s="148">
        <f>F249/H249</f>
        <v>0</v>
      </c>
      <c r="H249" s="149">
        <f>D249</f>
        <v>556</v>
      </c>
    </row>
    <row r="250" spans="1:8" ht="45" x14ac:dyDescent="0.25">
      <c r="H250" s="116" t="s">
        <v>230</v>
      </c>
    </row>
  </sheetData>
  <sheetProtection password="C3F8" sheet="1" formatCells="0" formatColumns="0" formatRows="0" insertColumns="0" insertRows="0" insertHyperlinks="0" deleteColumns="0" deleteRows="0" sort="0" autoFilter="0" pivotTables="0"/>
  <mergeCells count="35">
    <mergeCell ref="A248:H248"/>
    <mergeCell ref="A249:C249"/>
    <mergeCell ref="F5:H21"/>
    <mergeCell ref="F24:H30"/>
    <mergeCell ref="F33:H95"/>
    <mergeCell ref="F98:H116"/>
    <mergeCell ref="F119:H136"/>
    <mergeCell ref="F139:H155"/>
    <mergeCell ref="A156:H156"/>
    <mergeCell ref="A169:H169"/>
    <mergeCell ref="A190:H190"/>
    <mergeCell ref="A208:H208"/>
    <mergeCell ref="A220:H220"/>
    <mergeCell ref="A237:H237"/>
    <mergeCell ref="F158:H168"/>
    <mergeCell ref="F171:H189"/>
    <mergeCell ref="F239:H247"/>
    <mergeCell ref="A1:H1"/>
    <mergeCell ref="B2:H2"/>
    <mergeCell ref="C7:C12"/>
    <mergeCell ref="C14:C18"/>
    <mergeCell ref="C47:C58"/>
    <mergeCell ref="C60:C70"/>
    <mergeCell ref="C166:C168"/>
    <mergeCell ref="F192:H207"/>
    <mergeCell ref="A22:H22"/>
    <mergeCell ref="A31:H31"/>
    <mergeCell ref="A96:H96"/>
    <mergeCell ref="A117:H117"/>
    <mergeCell ref="A137:H137"/>
    <mergeCell ref="C173:C181"/>
    <mergeCell ref="C183:C188"/>
    <mergeCell ref="C212:C219"/>
    <mergeCell ref="F210:H219"/>
    <mergeCell ref="F222:H23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Недопустимое значение" error="Выберите из выпадающего списка отве &quot;Да&quot; или &quot;Нет&quot;" promptTitle="Ответьте: Да или Нет">
          <x14:formula1>
            <xm:f>Лист2!$A$2:$A$3</xm:f>
          </x14:formula1>
          <xm:sqref>C6 C13 C19:C21 C25:C30 C241:C247 C46 C59 C71:C95 C34 C110 C112:C116 C121:C136 C140 C142:C155 C159:C165 C172 C182 C189 C194:C207 C211 C224:C236</xm:sqref>
        </x14:dataValidation>
        <x14:dataValidation type="list" allowBlank="1" showInputMessage="1" showErrorMessage="1" errorTitle="Недопутимое значение" error="Выберите из выпадающего списка ответ &quot;Да&quot; или &quot;Нет&quot;">
          <x14:formula1>
            <xm:f>Лист2!$A$2:$A$3</xm:f>
          </x14:formula1>
          <xm:sqref>C36:C45</xm:sqref>
        </x14:dataValidation>
        <x14:dataValidation type="list" allowBlank="1" showInputMessage="1" showErrorMessage="1" errorTitle="Недопустимое значение" error="Выберите из выпадающего списка вариант овтета &quot;Да&quot; или &quot;Нет&quot;">
          <x14:formula1>
            <xm:f>Лист2!$A$2:$A$3</xm:f>
          </x14:formula1>
          <xm:sqref>C100:C109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Чек-лист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BM-052</dc:creator>
  <cp:lastModifiedBy>BM-052</cp:lastModifiedBy>
  <dcterms:created xsi:type="dcterms:W3CDTF">2015-06-17T05:38:57Z</dcterms:created>
  <dcterms:modified xsi:type="dcterms:W3CDTF">2015-06-26T04:51:58Z</dcterms:modified>
</cp:coreProperties>
</file>